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8715" activeTab="0"/>
  </bookViews>
  <sheets>
    <sheet name="Лист1" sheetId="1" r:id="rId1"/>
  </sheets>
  <definedNames>
    <definedName name="_xlnm.Print_Titles" localSheetId="0">'Лист1'!$4:$8</definedName>
  </definedNames>
  <calcPr fullCalcOnLoad="1"/>
</workbook>
</file>

<file path=xl/sharedStrings.xml><?xml version="1.0" encoding="utf-8"?>
<sst xmlns="http://schemas.openxmlformats.org/spreadsheetml/2006/main" count="110" uniqueCount="70">
  <si>
    <t>ОТЧЕТ</t>
  </si>
  <si>
    <t>об освоении и финансировании объемов капитальных вложений</t>
  </si>
  <si>
    <t>наименование объекта</t>
  </si>
  <si>
    <t>ввод</t>
  </si>
  <si>
    <t>мощностей</t>
  </si>
  <si>
    <t>план</t>
  </si>
  <si>
    <t>финансиро</t>
  </si>
  <si>
    <t>вания на</t>
  </si>
  <si>
    <t>задолженность</t>
  </si>
  <si>
    <t xml:space="preserve">на </t>
  </si>
  <si>
    <t>факт</t>
  </si>
  <si>
    <t>КВ</t>
  </si>
  <si>
    <t>СМР</t>
  </si>
  <si>
    <t>Капвложения</t>
  </si>
  <si>
    <t>Строймонтаж</t>
  </si>
  <si>
    <t>План</t>
  </si>
  <si>
    <t>Факт</t>
  </si>
  <si>
    <t>Профинансировано за</t>
  </si>
  <si>
    <t>выделен.</t>
  </si>
  <si>
    <t>лимиты</t>
  </si>
  <si>
    <t>кассовый расход</t>
  </si>
  <si>
    <t>остаток</t>
  </si>
  <si>
    <t>средств</t>
  </si>
  <si>
    <t>на счете</t>
  </si>
  <si>
    <t>Текущая</t>
  </si>
  <si>
    <t>Газоснабжение       программа "Газификация Удмуртской Республики"</t>
  </si>
  <si>
    <t xml:space="preserve">Бюджет Удмуртской Республики </t>
  </si>
  <si>
    <t>Расширение газораспр.сетей</t>
  </si>
  <si>
    <t>д.Дулесово ул.Шк.Пол.Кам.</t>
  </si>
  <si>
    <t>Образование.  Непрограмная часть</t>
  </si>
  <si>
    <t>Капитальный ремонт здания</t>
  </si>
  <si>
    <t>Культура. Непрограммная часть</t>
  </si>
  <si>
    <t>Дом детского творчества</t>
  </si>
  <si>
    <t>в с.Сигаево</t>
  </si>
  <si>
    <t>Администрация МО "Сарапульский район"</t>
  </si>
  <si>
    <t>МДОУ "дет.сад.д.Юрино</t>
  </si>
  <si>
    <t>основной перечень</t>
  </si>
  <si>
    <t>дополнительный перечень</t>
  </si>
  <si>
    <t>Адресная инвестиционная программа Удмуртской Республики</t>
  </si>
  <si>
    <t xml:space="preserve"> дополнительный перечень</t>
  </si>
  <si>
    <t>ВСЕГО по району</t>
  </si>
  <si>
    <t>Газораспр. сети в д.Юрино (ПИР)</t>
  </si>
  <si>
    <t>01.01.2014г.</t>
  </si>
  <si>
    <t xml:space="preserve">Капитальный ремонт крыши </t>
  </si>
  <si>
    <t>МОУ Усть-Сарап.общ.обр.школа</t>
  </si>
  <si>
    <t>Заместитель Главы Администрации:                                                                                 Ю.В.Пермитин</t>
  </si>
  <si>
    <t>Руководитель МБУ "ОКС Администрации МО "Сарапульский район"                                 Т.П.Киселева</t>
  </si>
  <si>
    <t>исп.Пастухова В.В.</t>
  </si>
  <si>
    <t>8 (34147) 2-44-88</t>
  </si>
  <si>
    <t>2014г.</t>
  </si>
  <si>
    <t>Газоснабжение д.Межная</t>
  </si>
  <si>
    <t>Газификация п.Солнечн.Сигаево</t>
  </si>
  <si>
    <t>Детский сад</t>
  </si>
  <si>
    <t>д.Соколовка</t>
  </si>
  <si>
    <t>Спортзал</t>
  </si>
  <si>
    <t>ДК</t>
  </si>
  <si>
    <t>п.Уральский</t>
  </si>
  <si>
    <t>Капитальн.ремонт здан.школы</t>
  </si>
  <si>
    <t>с.Уральский (замена окон)</t>
  </si>
  <si>
    <t>Реконстр.дет.сада с пристройкой</t>
  </si>
  <si>
    <t>в с.Кигбаево (ПИР)</t>
  </si>
  <si>
    <t>МБОУ "Кигбаевская средн.общ.</t>
  </si>
  <si>
    <t>школа в с.Кигбаево (в т.ч.ПИР)</t>
  </si>
  <si>
    <t>итого по газификации</t>
  </si>
  <si>
    <t>итого по отрасли</t>
  </si>
  <si>
    <t>Приобретение спортивно-оздо</t>
  </si>
  <si>
    <t>за ИЮНЬ 2014г.</t>
  </si>
  <si>
    <t>январь -июнь</t>
  </si>
  <si>
    <t>бюджетный кредит иэ бюдж.УР</t>
  </si>
  <si>
    <t>ровит.компл. в с.Сигаево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</si>
</sst>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4" fillId="0" borderId="18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0" fillId="0" borderId="17" xfId="0" applyBorder="1" applyAlignment="1">
      <alignment/>
    </xf>
    <xf numFmtId="2" fontId="3" fillId="33" borderId="17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17" xfId="0" applyFill="1" applyBorder="1" applyAlignment="1">
      <alignment/>
    </xf>
    <xf numFmtId="0" fontId="1" fillId="34" borderId="0" xfId="0" applyFont="1" applyFill="1" applyBorder="1" applyAlignment="1">
      <alignment horizontal="left"/>
    </xf>
    <xf numFmtId="2" fontId="3" fillId="34" borderId="17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3" fillId="34" borderId="1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2" fontId="3" fillId="34" borderId="18" xfId="0" applyNumberFormat="1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0" fontId="3" fillId="35" borderId="14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2" fontId="3" fillId="35" borderId="18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2" fillId="7" borderId="0" xfId="0" applyFont="1" applyFill="1" applyBorder="1" applyAlignment="1">
      <alignment horizontal="left"/>
    </xf>
    <xf numFmtId="2" fontId="4" fillId="7" borderId="14" xfId="0" applyNumberFormat="1" applyFont="1" applyFill="1" applyBorder="1" applyAlignment="1">
      <alignment/>
    </xf>
    <xf numFmtId="2" fontId="4" fillId="7" borderId="18" xfId="0" applyNumberFormat="1" applyFont="1" applyFill="1" applyBorder="1" applyAlignment="1">
      <alignment/>
    </xf>
    <xf numFmtId="0" fontId="2" fillId="7" borderId="0" xfId="0" applyFont="1" applyFill="1" applyAlignment="1">
      <alignment/>
    </xf>
    <xf numFmtId="0" fontId="1" fillId="7" borderId="0" xfId="0" applyFont="1" applyFill="1" applyBorder="1" applyAlignment="1">
      <alignment horizontal="left"/>
    </xf>
    <xf numFmtId="0" fontId="3" fillId="7" borderId="14" xfId="0" applyFont="1" applyFill="1" applyBorder="1" applyAlignment="1">
      <alignment/>
    </xf>
    <xf numFmtId="0" fontId="1" fillId="7" borderId="18" xfId="0" applyFont="1" applyFill="1" applyBorder="1" applyAlignment="1">
      <alignment/>
    </xf>
    <xf numFmtId="2" fontId="3" fillId="7" borderId="18" xfId="0" applyNumberFormat="1" applyFont="1" applyFill="1" applyBorder="1" applyAlignment="1">
      <alignment/>
    </xf>
    <xf numFmtId="0" fontId="1" fillId="7" borderId="0" xfId="0" applyFont="1" applyFill="1" applyAlignment="1">
      <alignment/>
    </xf>
    <xf numFmtId="2" fontId="3" fillId="35" borderId="17" xfId="0" applyNumberFormat="1" applyFont="1" applyFill="1" applyBorder="1" applyAlignment="1">
      <alignment/>
    </xf>
    <xf numFmtId="0" fontId="2" fillId="7" borderId="0" xfId="0" applyFont="1" applyFill="1" applyBorder="1" applyAlignment="1">
      <alignment/>
    </xf>
    <xf numFmtId="2" fontId="4" fillId="7" borderId="17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2" fontId="4" fillId="35" borderId="17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right"/>
    </xf>
    <xf numFmtId="0" fontId="1" fillId="34" borderId="22" xfId="0" applyFont="1" applyFill="1" applyBorder="1" applyAlignment="1">
      <alignment horizontal="right"/>
    </xf>
    <xf numFmtId="0" fontId="1" fillId="34" borderId="23" xfId="0" applyFont="1" applyFill="1" applyBorder="1" applyAlignment="1">
      <alignment horizontal="right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4" fillId="35" borderId="21" xfId="0" applyNumberFormat="1" applyFont="1" applyFill="1" applyBorder="1" applyAlignment="1">
      <alignment horizontal="center"/>
    </xf>
    <xf numFmtId="2" fontId="4" fillId="35" borderId="22" xfId="0" applyNumberFormat="1" applyFont="1" applyFill="1" applyBorder="1" applyAlignment="1">
      <alignment horizontal="center"/>
    </xf>
    <xf numFmtId="2" fontId="4" fillId="35" borderId="23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 horizontal="right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33" borderId="21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right"/>
    </xf>
    <xf numFmtId="0" fontId="6" fillId="33" borderId="22" xfId="0" applyFont="1" applyFill="1" applyBorder="1" applyAlignment="1">
      <alignment horizontal="right"/>
    </xf>
    <xf numFmtId="0" fontId="6" fillId="33" borderId="23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right"/>
    </xf>
    <xf numFmtId="0" fontId="2" fillId="7" borderId="22" xfId="0" applyFont="1" applyFill="1" applyBorder="1" applyAlignment="1">
      <alignment horizontal="right"/>
    </xf>
    <xf numFmtId="0" fontId="2" fillId="7" borderId="23" xfId="0" applyFont="1" applyFill="1" applyBorder="1" applyAlignment="1">
      <alignment horizontal="right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1" fillId="34" borderId="19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  <xf numFmtId="0" fontId="1" fillId="34" borderId="24" xfId="0" applyFont="1" applyFill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4" fillId="7" borderId="14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="150" zoomScaleNormal="150" zoomScalePageLayoutView="0" workbookViewId="0" topLeftCell="A1">
      <pane xSplit="4" ySplit="8" topLeftCell="E48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O66" sqref="O66"/>
    </sheetView>
  </sheetViews>
  <sheetFormatPr defaultColWidth="9.00390625" defaultRowHeight="12.75"/>
  <cols>
    <col min="3" max="3" width="6.125" style="0" customWidth="1"/>
    <col min="4" max="4" width="4.25390625" style="0" hidden="1" customWidth="1"/>
    <col min="5" max="6" width="7.00390625" style="0" customWidth="1"/>
    <col min="7" max="7" width="9.00390625" style="0" customWidth="1"/>
    <col min="8" max="8" width="8.00390625" style="0" customWidth="1"/>
    <col min="9" max="9" width="6.25390625" style="0" customWidth="1"/>
    <col min="10" max="10" width="7.125" style="0" customWidth="1"/>
    <col min="11" max="11" width="8.25390625" style="0" customWidth="1"/>
    <col min="12" max="12" width="7.625" style="0" customWidth="1"/>
    <col min="13" max="13" width="8.00390625" style="0" customWidth="1"/>
    <col min="14" max="14" width="7.75390625" style="0" customWidth="1"/>
    <col min="15" max="15" width="10.625" style="0" customWidth="1"/>
    <col min="17" max="17" width="7.625" style="0" customWidth="1"/>
    <col min="18" max="18" width="9.625" style="0" customWidth="1"/>
  </cols>
  <sheetData>
    <row r="1" spans="6:7" ht="12.75">
      <c r="F1" s="132" t="s">
        <v>0</v>
      </c>
      <c r="G1" s="132"/>
    </row>
    <row r="2" spans="2:14" ht="12.75">
      <c r="B2" s="132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2:19" ht="12.75">
      <c r="B3" s="21"/>
      <c r="C3" s="21"/>
      <c r="D3" s="21"/>
      <c r="E3" s="21"/>
      <c r="F3" s="109" t="s">
        <v>34</v>
      </c>
      <c r="G3" s="109"/>
      <c r="H3" s="109"/>
      <c r="I3" s="109"/>
      <c r="J3" s="109"/>
      <c r="K3" s="109"/>
      <c r="L3" s="27"/>
      <c r="M3" s="21"/>
      <c r="N3" s="21"/>
      <c r="P3" s="109" t="s">
        <v>66</v>
      </c>
      <c r="Q3" s="109"/>
      <c r="R3" s="109"/>
      <c r="S3" s="109"/>
    </row>
    <row r="4" spans="1:19" s="2" customFormat="1" ht="11.25">
      <c r="A4" s="118" t="s">
        <v>2</v>
      </c>
      <c r="B4" s="122"/>
      <c r="C4" s="122"/>
      <c r="D4" s="119"/>
      <c r="E4" s="118" t="s">
        <v>3</v>
      </c>
      <c r="F4" s="119"/>
      <c r="G4" s="14" t="s">
        <v>5</v>
      </c>
      <c r="H4" s="118" t="s">
        <v>8</v>
      </c>
      <c r="I4" s="119"/>
      <c r="J4" s="118" t="s">
        <v>13</v>
      </c>
      <c r="K4" s="119"/>
      <c r="L4" s="118" t="s">
        <v>14</v>
      </c>
      <c r="M4" s="119"/>
      <c r="N4" s="118" t="s">
        <v>17</v>
      </c>
      <c r="O4" s="122"/>
      <c r="P4" s="119"/>
      <c r="Q4" s="1" t="s">
        <v>21</v>
      </c>
      <c r="R4" s="118" t="s">
        <v>24</v>
      </c>
      <c r="S4" s="119"/>
    </row>
    <row r="5" spans="1:19" s="2" customFormat="1" ht="11.25">
      <c r="A5" s="3"/>
      <c r="B5" s="4"/>
      <c r="C5" s="4"/>
      <c r="D5" s="5"/>
      <c r="E5" s="120" t="s">
        <v>4</v>
      </c>
      <c r="F5" s="121"/>
      <c r="G5" s="22" t="s">
        <v>6</v>
      </c>
      <c r="H5" s="120" t="s">
        <v>9</v>
      </c>
      <c r="I5" s="121"/>
      <c r="J5" s="3"/>
      <c r="K5" s="5"/>
      <c r="L5" s="3"/>
      <c r="M5" s="5"/>
      <c r="N5" s="123" t="s">
        <v>67</v>
      </c>
      <c r="O5" s="124"/>
      <c r="P5" s="125"/>
      <c r="Q5" s="6" t="s">
        <v>22</v>
      </c>
      <c r="R5" s="120" t="s">
        <v>8</v>
      </c>
      <c r="S5" s="121"/>
    </row>
    <row r="6" spans="1:19" s="2" customFormat="1" ht="11.25">
      <c r="A6" s="3"/>
      <c r="B6" s="4"/>
      <c r="C6" s="4"/>
      <c r="D6" s="5"/>
      <c r="E6" s="7"/>
      <c r="F6" s="8"/>
      <c r="G6" s="22" t="s">
        <v>7</v>
      </c>
      <c r="H6" s="123" t="s">
        <v>42</v>
      </c>
      <c r="I6" s="125"/>
      <c r="J6" s="7"/>
      <c r="K6" s="8"/>
      <c r="L6" s="7"/>
      <c r="M6" s="8"/>
      <c r="N6" s="1" t="s">
        <v>18</v>
      </c>
      <c r="O6" s="113" t="s">
        <v>20</v>
      </c>
      <c r="P6" s="114"/>
      <c r="Q6" s="6" t="s">
        <v>23</v>
      </c>
      <c r="R6" s="7"/>
      <c r="S6" s="8"/>
    </row>
    <row r="7" spans="1:19" s="2" customFormat="1" ht="11.25">
      <c r="A7" s="7"/>
      <c r="B7" s="9"/>
      <c r="C7" s="9"/>
      <c r="D7" s="8"/>
      <c r="E7" s="10" t="s">
        <v>5</v>
      </c>
      <c r="F7" s="10" t="s">
        <v>10</v>
      </c>
      <c r="G7" s="23" t="s">
        <v>49</v>
      </c>
      <c r="H7" s="12" t="s">
        <v>11</v>
      </c>
      <c r="I7" s="12" t="s">
        <v>12</v>
      </c>
      <c r="J7" s="12" t="s">
        <v>15</v>
      </c>
      <c r="K7" s="12" t="s">
        <v>16</v>
      </c>
      <c r="L7" s="12" t="s">
        <v>15</v>
      </c>
      <c r="M7" s="12" t="s">
        <v>16</v>
      </c>
      <c r="N7" s="11" t="s">
        <v>19</v>
      </c>
      <c r="O7" s="10" t="s">
        <v>11</v>
      </c>
      <c r="P7" s="10" t="s">
        <v>12</v>
      </c>
      <c r="Q7" s="11"/>
      <c r="R7" s="10" t="s">
        <v>11</v>
      </c>
      <c r="S7" s="10" t="s">
        <v>12</v>
      </c>
    </row>
    <row r="8" spans="1:19" s="13" customFormat="1" ht="12.75" customHeight="1">
      <c r="A8" s="118">
        <v>1</v>
      </c>
      <c r="B8" s="122"/>
      <c r="C8" s="122"/>
      <c r="D8" s="119"/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</row>
    <row r="9" spans="1:19" s="2" customFormat="1" ht="11.25">
      <c r="A9" s="126"/>
      <c r="B9" s="127"/>
      <c r="C9" s="127"/>
      <c r="D9" s="127"/>
      <c r="E9" s="115" t="s">
        <v>26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7"/>
      <c r="S9" s="16"/>
    </row>
    <row r="10" spans="1:19" s="2" customFormat="1" ht="11.25">
      <c r="A10" s="28"/>
      <c r="B10" s="29"/>
      <c r="C10" s="29"/>
      <c r="D10" s="29"/>
      <c r="E10" s="110" t="s">
        <v>25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2"/>
    </row>
    <row r="11" spans="1:19" s="15" customFormat="1" ht="11.25">
      <c r="A11" s="110"/>
      <c r="B11" s="111"/>
      <c r="C11" s="111"/>
      <c r="D11" s="112"/>
      <c r="E11" s="110" t="s">
        <v>38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2"/>
      <c r="S11" s="19"/>
    </row>
    <row r="12" spans="1:19" s="2" customFormat="1" ht="11.25">
      <c r="A12" s="103" t="s">
        <v>41</v>
      </c>
      <c r="B12" s="104"/>
      <c r="C12" s="105"/>
      <c r="D12" s="20"/>
      <c r="E12" s="25"/>
      <c r="F12" s="6"/>
      <c r="G12" s="17">
        <f aca="true" t="shared" si="0" ref="G12:M12">SUM(G13:G14)</f>
        <v>1000</v>
      </c>
      <c r="H12" s="17">
        <f t="shared" si="0"/>
        <v>1000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aca="true" t="shared" si="1" ref="N12:S12">SUM(N13:N14)</f>
        <v>1000</v>
      </c>
      <c r="O12" s="17">
        <f t="shared" si="1"/>
        <v>1000</v>
      </c>
      <c r="P12" s="17">
        <f t="shared" si="1"/>
        <v>0</v>
      </c>
      <c r="Q12" s="17">
        <f t="shared" si="1"/>
        <v>0</v>
      </c>
      <c r="R12" s="17">
        <f t="shared" si="1"/>
        <v>0</v>
      </c>
      <c r="S12" s="17">
        <f t="shared" si="1"/>
        <v>0</v>
      </c>
    </row>
    <row r="13" spans="1:19" s="40" customFormat="1" ht="11.25">
      <c r="A13" s="93" t="s">
        <v>36</v>
      </c>
      <c r="B13" s="93"/>
      <c r="C13" s="93"/>
      <c r="D13" s="38"/>
      <c r="E13" s="41"/>
      <c r="F13" s="42"/>
      <c r="G13" s="43">
        <v>1000</v>
      </c>
      <c r="H13" s="43">
        <v>1000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>150+850</f>
        <v>1000</v>
      </c>
      <c r="O13" s="43">
        <v>1000</v>
      </c>
      <c r="P13" s="43">
        <v>0</v>
      </c>
      <c r="Q13" s="43">
        <v>0</v>
      </c>
      <c r="R13" s="43">
        <v>0</v>
      </c>
      <c r="S13" s="43">
        <v>0</v>
      </c>
    </row>
    <row r="14" spans="1:19" s="40" customFormat="1" ht="11.25">
      <c r="A14" s="93" t="s">
        <v>37</v>
      </c>
      <c r="B14" s="93"/>
      <c r="C14" s="93"/>
      <c r="D14" s="38"/>
      <c r="E14" s="44"/>
      <c r="F14" s="45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3"/>
      <c r="S14" s="39"/>
    </row>
    <row r="15" spans="1:19" s="2" customFormat="1" ht="11.25">
      <c r="A15" s="100" t="s">
        <v>27</v>
      </c>
      <c r="B15" s="101"/>
      <c r="C15" s="102"/>
      <c r="D15" s="20"/>
      <c r="E15" s="24"/>
      <c r="F15" s="1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s="2" customFormat="1" ht="11.25">
      <c r="A16" s="103" t="s">
        <v>28</v>
      </c>
      <c r="B16" s="104"/>
      <c r="C16" s="105"/>
      <c r="D16" s="20"/>
      <c r="E16" s="26"/>
      <c r="F16" s="6"/>
      <c r="G16" s="18">
        <f aca="true" t="shared" si="2" ref="G16:M16">SUM(G17:G18)</f>
        <v>255.4</v>
      </c>
      <c r="H16" s="18">
        <f t="shared" si="2"/>
        <v>255.4</v>
      </c>
      <c r="I16" s="18">
        <f t="shared" si="2"/>
        <v>0</v>
      </c>
      <c r="J16" s="18">
        <f t="shared" si="2"/>
        <v>0</v>
      </c>
      <c r="K16" s="18">
        <f t="shared" si="2"/>
        <v>0</v>
      </c>
      <c r="L16" s="18">
        <f t="shared" si="2"/>
        <v>0</v>
      </c>
      <c r="M16" s="18">
        <f t="shared" si="2"/>
        <v>0</v>
      </c>
      <c r="N16" s="18">
        <f aca="true" t="shared" si="3" ref="N16:S16">SUM(N17:N18)</f>
        <v>250</v>
      </c>
      <c r="O16" s="18">
        <f t="shared" si="3"/>
        <v>250</v>
      </c>
      <c r="P16" s="18">
        <f t="shared" si="3"/>
        <v>0</v>
      </c>
      <c r="Q16" s="18">
        <f t="shared" si="3"/>
        <v>0</v>
      </c>
      <c r="R16" s="18">
        <f t="shared" si="3"/>
        <v>0</v>
      </c>
      <c r="S16" s="18">
        <f t="shared" si="3"/>
        <v>0</v>
      </c>
    </row>
    <row r="17" spans="1:19" s="40" customFormat="1" ht="11.25">
      <c r="A17" s="75" t="s">
        <v>36</v>
      </c>
      <c r="B17" s="76"/>
      <c r="C17" s="77"/>
      <c r="D17" s="38"/>
      <c r="E17" s="39"/>
      <c r="F17" s="39"/>
      <c r="G17" s="39">
        <v>255.4</v>
      </c>
      <c r="H17" s="39">
        <v>255.4</v>
      </c>
      <c r="I17" s="39"/>
      <c r="J17" s="39"/>
      <c r="K17" s="39"/>
      <c r="L17" s="39"/>
      <c r="M17" s="39"/>
      <c r="N17" s="39">
        <v>250</v>
      </c>
      <c r="O17" s="39">
        <v>250</v>
      </c>
      <c r="P17" s="39"/>
      <c r="Q17" s="39">
        <v>0</v>
      </c>
      <c r="R17" s="46">
        <v>0</v>
      </c>
      <c r="S17" s="46"/>
    </row>
    <row r="18" spans="1:19" s="40" customFormat="1" ht="11.25">
      <c r="A18" s="75" t="s">
        <v>37</v>
      </c>
      <c r="B18" s="76"/>
      <c r="C18" s="77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s="2" customFormat="1" ht="11.25">
      <c r="A19" s="103" t="s">
        <v>50</v>
      </c>
      <c r="B19" s="104"/>
      <c r="C19" s="105"/>
      <c r="D19" s="20"/>
      <c r="E19" s="25"/>
      <c r="F19" s="6"/>
      <c r="G19" s="17">
        <v>500</v>
      </c>
      <c r="H19" s="17">
        <f aca="true" t="shared" si="4" ref="H19:S19">SUM(H20:H21)</f>
        <v>500</v>
      </c>
      <c r="I19" s="17">
        <f t="shared" si="4"/>
        <v>0</v>
      </c>
      <c r="J19" s="17">
        <f t="shared" si="4"/>
        <v>0</v>
      </c>
      <c r="K19" s="17">
        <f t="shared" si="4"/>
        <v>0</v>
      </c>
      <c r="L19" s="17">
        <f t="shared" si="4"/>
        <v>0</v>
      </c>
      <c r="M19" s="17">
        <f t="shared" si="4"/>
        <v>0</v>
      </c>
      <c r="N19" s="17">
        <f t="shared" si="4"/>
        <v>500</v>
      </c>
      <c r="O19" s="17">
        <f t="shared" si="4"/>
        <v>500</v>
      </c>
      <c r="P19" s="17">
        <f t="shared" si="4"/>
        <v>0</v>
      </c>
      <c r="Q19" s="17">
        <f t="shared" si="4"/>
        <v>0</v>
      </c>
      <c r="R19" s="17">
        <f t="shared" si="4"/>
        <v>0</v>
      </c>
      <c r="S19" s="17">
        <f t="shared" si="4"/>
        <v>0</v>
      </c>
    </row>
    <row r="20" spans="1:19" s="40" customFormat="1" ht="11.25">
      <c r="A20" s="93" t="s">
        <v>36</v>
      </c>
      <c r="B20" s="93"/>
      <c r="C20" s="93"/>
      <c r="D20" s="38"/>
      <c r="E20" s="41"/>
      <c r="F20" s="42"/>
      <c r="G20" s="43">
        <v>500</v>
      </c>
      <c r="H20" s="43">
        <v>500</v>
      </c>
      <c r="I20" s="43"/>
      <c r="J20" s="43"/>
      <c r="K20" s="43"/>
      <c r="L20" s="43"/>
      <c r="M20" s="43"/>
      <c r="N20" s="43">
        <v>500</v>
      </c>
      <c r="O20" s="43">
        <v>500</v>
      </c>
      <c r="P20" s="43"/>
      <c r="Q20" s="43">
        <v>0</v>
      </c>
      <c r="R20" s="43">
        <v>0</v>
      </c>
      <c r="S20" s="43"/>
    </row>
    <row r="21" spans="1:19" s="40" customFormat="1" ht="11.25">
      <c r="A21" s="93" t="s">
        <v>37</v>
      </c>
      <c r="B21" s="93"/>
      <c r="C21" s="93"/>
      <c r="D21" s="38"/>
      <c r="E21" s="44"/>
      <c r="F21" s="45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s="2" customFormat="1" ht="11.25">
      <c r="A22" s="106" t="s">
        <v>51</v>
      </c>
      <c r="B22" s="107"/>
      <c r="C22" s="108"/>
      <c r="D22" s="20"/>
      <c r="E22" s="25"/>
      <c r="F22" s="6"/>
      <c r="G22" s="17">
        <f>SUM(G23:G24)</f>
        <v>655.8</v>
      </c>
      <c r="H22" s="17">
        <f aca="true" t="shared" si="5" ref="H22:S22">SUM(H23:H24)</f>
        <v>411.27</v>
      </c>
      <c r="I22" s="17">
        <f t="shared" si="5"/>
        <v>0</v>
      </c>
      <c r="J22" s="17">
        <f t="shared" si="5"/>
        <v>0</v>
      </c>
      <c r="K22" s="17">
        <f t="shared" si="5"/>
        <v>0</v>
      </c>
      <c r="L22" s="17">
        <f t="shared" si="5"/>
        <v>0</v>
      </c>
      <c r="M22" s="17">
        <f t="shared" si="5"/>
        <v>0</v>
      </c>
      <c r="N22" s="17">
        <f t="shared" si="5"/>
        <v>655.8</v>
      </c>
      <c r="O22" s="17">
        <f t="shared" si="5"/>
        <v>411.27</v>
      </c>
      <c r="P22" s="17">
        <f t="shared" si="5"/>
        <v>0</v>
      </c>
      <c r="Q22" s="17">
        <f t="shared" si="5"/>
        <v>244.52999999999997</v>
      </c>
      <c r="R22" s="17">
        <f t="shared" si="5"/>
        <v>0</v>
      </c>
      <c r="S22" s="17">
        <f t="shared" si="5"/>
        <v>0</v>
      </c>
    </row>
    <row r="23" spans="1:19" s="40" customFormat="1" ht="11.25">
      <c r="A23" s="93" t="s">
        <v>36</v>
      </c>
      <c r="B23" s="93"/>
      <c r="C23" s="93"/>
      <c r="D23" s="38"/>
      <c r="E23" s="41"/>
      <c r="F23" s="42"/>
      <c r="G23" s="43">
        <v>655.8</v>
      </c>
      <c r="H23" s="43">
        <v>411.27</v>
      </c>
      <c r="I23" s="43"/>
      <c r="J23" s="43"/>
      <c r="K23" s="43"/>
      <c r="L23" s="43"/>
      <c r="M23" s="43"/>
      <c r="N23" s="43">
        <v>655.8</v>
      </c>
      <c r="O23" s="43">
        <v>411.27</v>
      </c>
      <c r="P23" s="43"/>
      <c r="Q23" s="43">
        <f>SUM(N23-O23)</f>
        <v>244.52999999999997</v>
      </c>
      <c r="R23" s="43">
        <v>0</v>
      </c>
      <c r="S23" s="43"/>
    </row>
    <row r="24" spans="1:19" s="40" customFormat="1" ht="11.25">
      <c r="A24" s="93" t="s">
        <v>37</v>
      </c>
      <c r="B24" s="93"/>
      <c r="C24" s="93"/>
      <c r="D24" s="38"/>
      <c r="E24" s="44"/>
      <c r="F24" s="45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s="51" customFormat="1" ht="11.25">
      <c r="A25" s="78"/>
      <c r="B25" s="79"/>
      <c r="C25" s="80"/>
      <c r="D25" s="47"/>
      <c r="E25" s="48"/>
      <c r="F25" s="49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51" customFormat="1" ht="11.25">
      <c r="A26" s="78"/>
      <c r="B26" s="79"/>
      <c r="C26" s="80"/>
      <c r="D26" s="47"/>
      <c r="E26" s="48"/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60" customFormat="1" ht="11.25">
      <c r="A27" s="128" t="s">
        <v>63</v>
      </c>
      <c r="B27" s="129"/>
      <c r="C27" s="130"/>
      <c r="D27" s="56"/>
      <c r="E27" s="57"/>
      <c r="F27" s="58"/>
      <c r="G27" s="59">
        <f>SUM(G28:G29)</f>
        <v>2411.2</v>
      </c>
      <c r="H27" s="59">
        <f aca="true" t="shared" si="6" ref="H27:S27">SUM(H28:H29)</f>
        <v>2166.67</v>
      </c>
      <c r="I27" s="59">
        <f t="shared" si="6"/>
        <v>0</v>
      </c>
      <c r="J27" s="59">
        <f t="shared" si="6"/>
        <v>0</v>
      </c>
      <c r="K27" s="59">
        <f t="shared" si="6"/>
        <v>0</v>
      </c>
      <c r="L27" s="59">
        <f t="shared" si="6"/>
        <v>0</v>
      </c>
      <c r="M27" s="59">
        <f t="shared" si="6"/>
        <v>0</v>
      </c>
      <c r="N27" s="59">
        <f t="shared" si="6"/>
        <v>2405.8</v>
      </c>
      <c r="O27" s="59">
        <f t="shared" si="6"/>
        <v>2161.27</v>
      </c>
      <c r="P27" s="59">
        <f t="shared" si="6"/>
        <v>0</v>
      </c>
      <c r="Q27" s="59">
        <f t="shared" si="6"/>
        <v>244.52999999999997</v>
      </c>
      <c r="R27" s="59">
        <f t="shared" si="6"/>
        <v>0</v>
      </c>
      <c r="S27" s="59">
        <f t="shared" si="6"/>
        <v>0</v>
      </c>
    </row>
    <row r="28" spans="1:19" s="60" customFormat="1" ht="11.25">
      <c r="A28" s="128" t="s">
        <v>36</v>
      </c>
      <c r="B28" s="129"/>
      <c r="C28" s="130"/>
      <c r="D28" s="56"/>
      <c r="E28" s="57"/>
      <c r="F28" s="58"/>
      <c r="G28" s="59">
        <f>SUM(G13+G17+G20+G23)</f>
        <v>2411.2</v>
      </c>
      <c r="H28" s="59">
        <f aca="true" t="shared" si="7" ref="H28:S28">SUM(H13+H17+H20+H23)</f>
        <v>2166.67</v>
      </c>
      <c r="I28" s="59">
        <f t="shared" si="7"/>
        <v>0</v>
      </c>
      <c r="J28" s="59">
        <f t="shared" si="7"/>
        <v>0</v>
      </c>
      <c r="K28" s="59">
        <f t="shared" si="7"/>
        <v>0</v>
      </c>
      <c r="L28" s="59">
        <f t="shared" si="7"/>
        <v>0</v>
      </c>
      <c r="M28" s="59">
        <f t="shared" si="7"/>
        <v>0</v>
      </c>
      <c r="N28" s="59">
        <f t="shared" si="7"/>
        <v>2405.8</v>
      </c>
      <c r="O28" s="59">
        <f t="shared" si="7"/>
        <v>2161.27</v>
      </c>
      <c r="P28" s="59">
        <f t="shared" si="7"/>
        <v>0</v>
      </c>
      <c r="Q28" s="59">
        <f t="shared" si="7"/>
        <v>244.52999999999997</v>
      </c>
      <c r="R28" s="59">
        <f t="shared" si="7"/>
        <v>0</v>
      </c>
      <c r="S28" s="59">
        <f t="shared" si="7"/>
        <v>0</v>
      </c>
    </row>
    <row r="29" spans="1:19" s="55" customFormat="1" ht="11.25">
      <c r="A29" s="128" t="s">
        <v>37</v>
      </c>
      <c r="B29" s="129"/>
      <c r="C29" s="130"/>
      <c r="D29" s="52"/>
      <c r="E29" s="53"/>
      <c r="F29" s="54"/>
      <c r="G29" s="59">
        <f>SUM(G14+G18+G21+G24)</f>
        <v>0</v>
      </c>
      <c r="H29" s="59">
        <f aca="true" t="shared" si="8" ref="H29:S29">SUM(H14+H18+H21+H24)</f>
        <v>0</v>
      </c>
      <c r="I29" s="59">
        <f t="shared" si="8"/>
        <v>0</v>
      </c>
      <c r="J29" s="59">
        <f t="shared" si="8"/>
        <v>0</v>
      </c>
      <c r="K29" s="59">
        <f t="shared" si="8"/>
        <v>0</v>
      </c>
      <c r="L29" s="59">
        <f t="shared" si="8"/>
        <v>0</v>
      </c>
      <c r="M29" s="59">
        <f t="shared" si="8"/>
        <v>0</v>
      </c>
      <c r="N29" s="59">
        <f t="shared" si="8"/>
        <v>0</v>
      </c>
      <c r="O29" s="59">
        <f t="shared" si="8"/>
        <v>0</v>
      </c>
      <c r="P29" s="59">
        <f t="shared" si="8"/>
        <v>0</v>
      </c>
      <c r="Q29" s="59">
        <f t="shared" si="8"/>
        <v>0</v>
      </c>
      <c r="R29" s="59">
        <f t="shared" si="8"/>
        <v>0</v>
      </c>
      <c r="S29" s="59">
        <f t="shared" si="8"/>
        <v>0</v>
      </c>
    </row>
    <row r="30" spans="1:19" s="4" customFormat="1" ht="14.25" customHeight="1">
      <c r="A30" s="113"/>
      <c r="B30" s="131"/>
      <c r="C30" s="114"/>
      <c r="E30" s="97" t="s">
        <v>29</v>
      </c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9"/>
    </row>
    <row r="31" spans="1:19" s="4" customFormat="1" ht="11.25">
      <c r="A31" s="87" t="s">
        <v>30</v>
      </c>
      <c r="B31" s="88"/>
      <c r="C31" s="89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s="4" customFormat="1" ht="11.25">
      <c r="A32" s="84" t="s">
        <v>35</v>
      </c>
      <c r="B32" s="85"/>
      <c r="C32" s="86"/>
      <c r="E32" s="30"/>
      <c r="F32" s="30"/>
      <c r="G32" s="18">
        <f aca="true" t="shared" si="9" ref="G32:S32">SUM(G33:G33)</f>
        <v>1314.1000000000001</v>
      </c>
      <c r="H32" s="18">
        <f t="shared" si="9"/>
        <v>1314.1000000000001</v>
      </c>
      <c r="I32" s="18">
        <f t="shared" si="9"/>
        <v>0</v>
      </c>
      <c r="J32" s="18">
        <f t="shared" si="9"/>
        <v>0</v>
      </c>
      <c r="K32" s="18">
        <f t="shared" si="9"/>
        <v>0</v>
      </c>
      <c r="L32" s="18">
        <f t="shared" si="9"/>
        <v>0</v>
      </c>
      <c r="M32" s="18">
        <f t="shared" si="9"/>
        <v>0</v>
      </c>
      <c r="N32" s="18">
        <f t="shared" si="9"/>
        <v>1314.1000000000001</v>
      </c>
      <c r="O32" s="18">
        <f t="shared" si="9"/>
        <v>1103.8999999999999</v>
      </c>
      <c r="P32" s="18">
        <f t="shared" si="9"/>
        <v>0</v>
      </c>
      <c r="Q32" s="18">
        <f t="shared" si="9"/>
        <v>210.20000000000027</v>
      </c>
      <c r="R32" s="18">
        <f t="shared" si="9"/>
        <v>0</v>
      </c>
      <c r="S32" s="18">
        <f t="shared" si="9"/>
        <v>0</v>
      </c>
    </row>
    <row r="33" spans="1:19" s="40" customFormat="1" ht="11.25">
      <c r="A33" s="94" t="s">
        <v>36</v>
      </c>
      <c r="B33" s="95"/>
      <c r="C33" s="96"/>
      <c r="D33" s="38"/>
      <c r="E33" s="39"/>
      <c r="F33" s="39"/>
      <c r="G33" s="39">
        <f>1264.7+49.4</f>
        <v>1314.1000000000001</v>
      </c>
      <c r="H33" s="39">
        <f>1264.7+49.4</f>
        <v>1314.1000000000001</v>
      </c>
      <c r="I33" s="39"/>
      <c r="J33" s="39"/>
      <c r="K33" s="39"/>
      <c r="L33" s="39"/>
      <c r="M33" s="39"/>
      <c r="N33" s="39">
        <f>1264.7+49.4</f>
        <v>1314.1000000000001</v>
      </c>
      <c r="O33" s="39">
        <f>1102.8+1.1</f>
        <v>1103.8999999999999</v>
      </c>
      <c r="P33" s="39"/>
      <c r="Q33" s="39">
        <f>SUM(N33-O33)</f>
        <v>210.20000000000027</v>
      </c>
      <c r="R33" s="39">
        <v>0</v>
      </c>
      <c r="S33" s="39"/>
    </row>
    <row r="34" spans="1:19" s="40" customFormat="1" ht="11.25">
      <c r="A34" s="75" t="s">
        <v>37</v>
      </c>
      <c r="B34" s="76"/>
      <c r="C34" s="77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4" customFormat="1" ht="11.25">
      <c r="A35" s="87" t="s">
        <v>43</v>
      </c>
      <c r="B35" s="88"/>
      <c r="C35" s="89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s="4" customFormat="1" ht="11.25">
      <c r="A36" s="84" t="s">
        <v>44</v>
      </c>
      <c r="B36" s="85"/>
      <c r="C36" s="86"/>
      <c r="E36" s="30"/>
      <c r="F36" s="30"/>
      <c r="G36" s="18">
        <f aca="true" t="shared" si="10" ref="G36:S36">SUM(G37:G37)</f>
        <v>746.3</v>
      </c>
      <c r="H36" s="18">
        <f t="shared" si="10"/>
        <v>2487.6</v>
      </c>
      <c r="I36" s="18">
        <f t="shared" si="10"/>
        <v>0</v>
      </c>
      <c r="J36" s="18">
        <f t="shared" si="10"/>
        <v>0</v>
      </c>
      <c r="K36" s="18">
        <f t="shared" si="10"/>
        <v>0</v>
      </c>
      <c r="L36" s="18">
        <f t="shared" si="10"/>
        <v>0</v>
      </c>
      <c r="M36" s="18">
        <f t="shared" si="10"/>
        <v>0</v>
      </c>
      <c r="N36" s="18">
        <f t="shared" si="10"/>
        <v>1746.3</v>
      </c>
      <c r="O36" s="18">
        <f t="shared" si="10"/>
        <v>1746.3</v>
      </c>
      <c r="P36" s="18">
        <f t="shared" si="10"/>
        <v>0</v>
      </c>
      <c r="Q36" s="18">
        <f t="shared" si="10"/>
        <v>0</v>
      </c>
      <c r="R36" s="18">
        <f t="shared" si="10"/>
        <v>741.3</v>
      </c>
      <c r="S36" s="18">
        <f t="shared" si="10"/>
        <v>0</v>
      </c>
    </row>
    <row r="37" spans="1:19" s="40" customFormat="1" ht="11.25">
      <c r="A37" s="94" t="s">
        <v>36</v>
      </c>
      <c r="B37" s="95"/>
      <c r="C37" s="96"/>
      <c r="D37" s="38"/>
      <c r="E37" s="39"/>
      <c r="F37" s="39"/>
      <c r="G37" s="39">
        <v>746.3</v>
      </c>
      <c r="H37" s="39">
        <v>2487.6</v>
      </c>
      <c r="I37" s="39"/>
      <c r="J37" s="39"/>
      <c r="K37" s="39"/>
      <c r="L37" s="39"/>
      <c r="M37" s="39"/>
      <c r="N37" s="39">
        <f>746.3+1000</f>
        <v>1746.3</v>
      </c>
      <c r="O37" s="39">
        <f>746.3+1000</f>
        <v>1746.3</v>
      </c>
      <c r="P37" s="39"/>
      <c r="Q37" s="39">
        <v>0</v>
      </c>
      <c r="R37" s="39">
        <f>SUM(H37+K37-O37)</f>
        <v>741.3</v>
      </c>
      <c r="S37" s="39"/>
    </row>
    <row r="38" spans="1:19" s="40" customFormat="1" ht="11.25">
      <c r="A38" s="75" t="s">
        <v>37</v>
      </c>
      <c r="B38" s="76"/>
      <c r="C38" s="77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4" customFormat="1" ht="11.25">
      <c r="A39" s="87" t="s">
        <v>52</v>
      </c>
      <c r="B39" s="88"/>
      <c r="C39" s="89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s="4" customFormat="1" ht="11.25">
      <c r="A40" s="84" t="s">
        <v>53</v>
      </c>
      <c r="B40" s="85"/>
      <c r="C40" s="86"/>
      <c r="E40" s="30"/>
      <c r="F40" s="30"/>
      <c r="G40" s="18">
        <f aca="true" t="shared" si="11" ref="G40:S40">SUM(G41:G41)</f>
        <v>216.7</v>
      </c>
      <c r="H40" s="18">
        <f t="shared" si="11"/>
        <v>216.7</v>
      </c>
      <c r="I40" s="18">
        <f t="shared" si="11"/>
        <v>0</v>
      </c>
      <c r="J40" s="18">
        <f t="shared" si="11"/>
        <v>0</v>
      </c>
      <c r="K40" s="18">
        <f t="shared" si="11"/>
        <v>0</v>
      </c>
      <c r="L40" s="18">
        <f t="shared" si="11"/>
        <v>0</v>
      </c>
      <c r="M40" s="18">
        <f t="shared" si="11"/>
        <v>0</v>
      </c>
      <c r="N40" s="18">
        <f t="shared" si="11"/>
        <v>216.7</v>
      </c>
      <c r="O40" s="18">
        <f t="shared" si="11"/>
        <v>216.7</v>
      </c>
      <c r="P40" s="18">
        <f t="shared" si="11"/>
        <v>0</v>
      </c>
      <c r="Q40" s="18">
        <f t="shared" si="11"/>
        <v>0</v>
      </c>
      <c r="R40" s="18">
        <f t="shared" si="11"/>
        <v>0</v>
      </c>
      <c r="S40" s="18">
        <f t="shared" si="11"/>
        <v>0</v>
      </c>
    </row>
    <row r="41" spans="1:19" s="40" customFormat="1" ht="11.25">
      <c r="A41" s="94" t="s">
        <v>36</v>
      </c>
      <c r="B41" s="95"/>
      <c r="C41" s="96"/>
      <c r="D41" s="38"/>
      <c r="E41" s="39"/>
      <c r="F41" s="39"/>
      <c r="G41" s="39">
        <v>216.7</v>
      </c>
      <c r="H41" s="39">
        <v>216.7</v>
      </c>
      <c r="I41" s="39"/>
      <c r="J41" s="39"/>
      <c r="K41" s="39"/>
      <c r="L41" s="39"/>
      <c r="M41" s="39"/>
      <c r="N41" s="39">
        <v>216.7</v>
      </c>
      <c r="O41" s="39">
        <v>216.7</v>
      </c>
      <c r="P41" s="39"/>
      <c r="Q41" s="39">
        <v>0</v>
      </c>
      <c r="R41" s="39">
        <v>0</v>
      </c>
      <c r="S41" s="39"/>
    </row>
    <row r="42" spans="1:19" s="40" customFormat="1" ht="11.25">
      <c r="A42" s="75" t="s">
        <v>37</v>
      </c>
      <c r="B42" s="76"/>
      <c r="C42" s="77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s="4" customFormat="1" ht="11.25">
      <c r="A43" s="87" t="s">
        <v>54</v>
      </c>
      <c r="B43" s="88"/>
      <c r="C43" s="89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4" customFormat="1" ht="11.25">
      <c r="A44" s="84" t="s">
        <v>53</v>
      </c>
      <c r="B44" s="85"/>
      <c r="C44" s="86"/>
      <c r="E44" s="30"/>
      <c r="F44" s="30"/>
      <c r="G44" s="18">
        <f aca="true" t="shared" si="12" ref="G44:S44">SUM(G45:G45)</f>
        <v>300</v>
      </c>
      <c r="H44" s="18">
        <f t="shared" si="12"/>
        <v>300</v>
      </c>
      <c r="I44" s="18">
        <f t="shared" si="12"/>
        <v>0</v>
      </c>
      <c r="J44" s="18">
        <f t="shared" si="12"/>
        <v>0</v>
      </c>
      <c r="K44" s="18">
        <f t="shared" si="12"/>
        <v>0</v>
      </c>
      <c r="L44" s="18">
        <f t="shared" si="12"/>
        <v>0</v>
      </c>
      <c r="M44" s="18">
        <f t="shared" si="12"/>
        <v>0</v>
      </c>
      <c r="N44" s="18">
        <f t="shared" si="12"/>
        <v>300</v>
      </c>
      <c r="O44" s="18">
        <f t="shared" si="12"/>
        <v>300</v>
      </c>
      <c r="P44" s="18">
        <f t="shared" si="12"/>
        <v>0</v>
      </c>
      <c r="Q44" s="18">
        <f t="shared" si="12"/>
        <v>0</v>
      </c>
      <c r="R44" s="18">
        <f t="shared" si="12"/>
        <v>0</v>
      </c>
      <c r="S44" s="18">
        <f t="shared" si="12"/>
        <v>0</v>
      </c>
    </row>
    <row r="45" spans="1:19" s="40" customFormat="1" ht="11.25">
      <c r="A45" s="94" t="s">
        <v>36</v>
      </c>
      <c r="B45" s="95"/>
      <c r="C45" s="96"/>
      <c r="D45" s="38"/>
      <c r="E45" s="39"/>
      <c r="F45" s="39"/>
      <c r="G45" s="39">
        <v>300</v>
      </c>
      <c r="H45" s="39">
        <v>300</v>
      </c>
      <c r="I45" s="39"/>
      <c r="J45" s="39"/>
      <c r="K45" s="39"/>
      <c r="L45" s="39"/>
      <c r="M45" s="39"/>
      <c r="N45" s="39">
        <v>300</v>
      </c>
      <c r="O45" s="39">
        <v>300</v>
      </c>
      <c r="P45" s="39"/>
      <c r="Q45" s="39">
        <v>0</v>
      </c>
      <c r="R45" s="39">
        <v>0</v>
      </c>
      <c r="S45" s="39"/>
    </row>
    <row r="46" spans="1:19" s="40" customFormat="1" ht="11.25">
      <c r="A46" s="75" t="s">
        <v>37</v>
      </c>
      <c r="B46" s="76"/>
      <c r="C46" s="77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s="4" customFormat="1" ht="11.25">
      <c r="A47" s="87" t="s">
        <v>57</v>
      </c>
      <c r="B47" s="88"/>
      <c r="C47" s="89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s="4" customFormat="1" ht="11.25">
      <c r="A48" s="84" t="s">
        <v>58</v>
      </c>
      <c r="B48" s="85"/>
      <c r="C48" s="86"/>
      <c r="E48" s="30"/>
      <c r="F48" s="30"/>
      <c r="G48" s="18">
        <f aca="true" t="shared" si="13" ref="G48:S48">SUM(G49:G49)</f>
        <v>300</v>
      </c>
      <c r="H48" s="18">
        <f t="shared" si="13"/>
        <v>1911.77</v>
      </c>
      <c r="I48" s="18">
        <f t="shared" si="13"/>
        <v>0</v>
      </c>
      <c r="J48" s="18">
        <f t="shared" si="13"/>
        <v>0</v>
      </c>
      <c r="K48" s="18">
        <f t="shared" si="13"/>
        <v>0</v>
      </c>
      <c r="L48" s="18">
        <f t="shared" si="13"/>
        <v>0</v>
      </c>
      <c r="M48" s="18">
        <f t="shared" si="13"/>
        <v>0</v>
      </c>
      <c r="N48" s="18">
        <f t="shared" si="13"/>
        <v>0</v>
      </c>
      <c r="O48" s="18">
        <f t="shared" si="13"/>
        <v>0</v>
      </c>
      <c r="P48" s="18">
        <f t="shared" si="13"/>
        <v>0</v>
      </c>
      <c r="Q48" s="18">
        <f t="shared" si="13"/>
        <v>0</v>
      </c>
      <c r="R48" s="18">
        <f t="shared" si="13"/>
        <v>1911.77</v>
      </c>
      <c r="S48" s="18">
        <f t="shared" si="13"/>
        <v>0</v>
      </c>
    </row>
    <row r="49" spans="1:19" s="40" customFormat="1" ht="11.25">
      <c r="A49" s="94" t="s">
        <v>36</v>
      </c>
      <c r="B49" s="95"/>
      <c r="C49" s="96"/>
      <c r="D49" s="38"/>
      <c r="E49" s="39"/>
      <c r="F49" s="39"/>
      <c r="G49" s="39">
        <v>300</v>
      </c>
      <c r="H49" s="39">
        <v>1911.77</v>
      </c>
      <c r="I49" s="39"/>
      <c r="J49" s="39"/>
      <c r="K49" s="39"/>
      <c r="L49" s="39"/>
      <c r="M49" s="39"/>
      <c r="N49" s="39">
        <v>0</v>
      </c>
      <c r="O49" s="39">
        <v>0</v>
      </c>
      <c r="P49" s="39"/>
      <c r="Q49" s="39">
        <v>0</v>
      </c>
      <c r="R49" s="39">
        <f>SUM(H49+K49-O49)</f>
        <v>1911.77</v>
      </c>
      <c r="S49" s="39"/>
    </row>
    <row r="50" spans="1:19" s="40" customFormat="1" ht="11.25">
      <c r="A50" s="75" t="s">
        <v>37</v>
      </c>
      <c r="B50" s="76"/>
      <c r="C50" s="77"/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s="4" customFormat="1" ht="11.25">
      <c r="A51" s="84" t="s">
        <v>59</v>
      </c>
      <c r="B51" s="85"/>
      <c r="C51" s="8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s="4" customFormat="1" ht="11.25">
      <c r="A52" s="84" t="s">
        <v>60</v>
      </c>
      <c r="B52" s="85"/>
      <c r="C52" s="86"/>
      <c r="E52" s="30"/>
      <c r="F52" s="30"/>
      <c r="G52" s="18">
        <f aca="true" t="shared" si="14" ref="G52:S52">SUM(G53:G53)</f>
        <v>0</v>
      </c>
      <c r="H52" s="18">
        <f t="shared" si="14"/>
        <v>63694.4</v>
      </c>
      <c r="I52" s="18">
        <f t="shared" si="14"/>
        <v>0</v>
      </c>
      <c r="J52" s="18">
        <f t="shared" si="14"/>
        <v>0</v>
      </c>
      <c r="K52" s="18">
        <f t="shared" si="14"/>
        <v>0</v>
      </c>
      <c r="L52" s="18">
        <f t="shared" si="14"/>
        <v>0</v>
      </c>
      <c r="M52" s="18">
        <f t="shared" si="14"/>
        <v>0</v>
      </c>
      <c r="N52" s="18">
        <f t="shared" si="14"/>
        <v>0</v>
      </c>
      <c r="O52" s="18">
        <f t="shared" si="14"/>
        <v>0</v>
      </c>
      <c r="P52" s="18">
        <f t="shared" si="14"/>
        <v>0</v>
      </c>
      <c r="Q52" s="18">
        <f t="shared" si="14"/>
        <v>0</v>
      </c>
      <c r="R52" s="18">
        <f t="shared" si="14"/>
        <v>63694.4</v>
      </c>
      <c r="S52" s="18">
        <f t="shared" si="14"/>
        <v>0</v>
      </c>
    </row>
    <row r="53" spans="1:19" s="40" customFormat="1" ht="11.25">
      <c r="A53" s="94" t="s">
        <v>36</v>
      </c>
      <c r="B53" s="95"/>
      <c r="C53" s="96"/>
      <c r="D53" s="38"/>
      <c r="E53" s="39"/>
      <c r="F53" s="39"/>
      <c r="G53" s="39">
        <v>0</v>
      </c>
      <c r="H53" s="39">
        <v>63694.4</v>
      </c>
      <c r="I53" s="39"/>
      <c r="J53" s="39"/>
      <c r="K53" s="39"/>
      <c r="L53" s="39"/>
      <c r="M53" s="39"/>
      <c r="N53" s="39">
        <v>0</v>
      </c>
      <c r="O53" s="39">
        <v>0</v>
      </c>
      <c r="P53" s="39"/>
      <c r="Q53" s="39">
        <v>0</v>
      </c>
      <c r="R53" s="39">
        <f>SUM(H53+K53-O53)</f>
        <v>63694.4</v>
      </c>
      <c r="S53" s="39"/>
    </row>
    <row r="54" spans="1:19" s="40" customFormat="1" ht="11.25">
      <c r="A54" s="75" t="s">
        <v>37</v>
      </c>
      <c r="B54" s="76"/>
      <c r="C54" s="77"/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s="4" customFormat="1" ht="11.25">
      <c r="A55" s="84" t="s">
        <v>61</v>
      </c>
      <c r="B55" s="85"/>
      <c r="C55" s="8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s="4" customFormat="1" ht="11.25">
      <c r="A56" s="84" t="s">
        <v>62</v>
      </c>
      <c r="B56" s="85"/>
      <c r="C56" s="86"/>
      <c r="E56" s="30"/>
      <c r="F56" s="30"/>
      <c r="G56" s="18">
        <f aca="true" t="shared" si="15" ref="G56:S56">SUM(G57:G57)</f>
        <v>0</v>
      </c>
      <c r="H56" s="18">
        <f t="shared" si="15"/>
        <v>1400</v>
      </c>
      <c r="I56" s="18">
        <f t="shared" si="15"/>
        <v>0</v>
      </c>
      <c r="J56" s="18">
        <f t="shared" si="15"/>
        <v>0</v>
      </c>
      <c r="K56" s="18">
        <f t="shared" si="15"/>
        <v>0</v>
      </c>
      <c r="L56" s="18">
        <f t="shared" si="15"/>
        <v>0</v>
      </c>
      <c r="M56" s="18">
        <f t="shared" si="15"/>
        <v>0</v>
      </c>
      <c r="N56" s="18">
        <f t="shared" si="15"/>
        <v>1400</v>
      </c>
      <c r="O56" s="18">
        <f t="shared" si="15"/>
        <v>1400</v>
      </c>
      <c r="P56" s="18">
        <f t="shared" si="15"/>
        <v>0</v>
      </c>
      <c r="Q56" s="18">
        <f t="shared" si="15"/>
        <v>0</v>
      </c>
      <c r="R56" s="18">
        <f t="shared" si="15"/>
        <v>0</v>
      </c>
      <c r="S56" s="18">
        <f t="shared" si="15"/>
        <v>0</v>
      </c>
    </row>
    <row r="57" spans="1:19" s="40" customFormat="1" ht="11.25">
      <c r="A57" s="94" t="s">
        <v>36</v>
      </c>
      <c r="B57" s="95"/>
      <c r="C57" s="96"/>
      <c r="D57" s="38"/>
      <c r="E57" s="39"/>
      <c r="F57" s="39"/>
      <c r="G57" s="39">
        <v>0</v>
      </c>
      <c r="H57" s="39">
        <v>1400</v>
      </c>
      <c r="I57" s="39"/>
      <c r="J57" s="39"/>
      <c r="K57" s="39"/>
      <c r="L57" s="39"/>
      <c r="M57" s="39"/>
      <c r="N57" s="39">
        <v>1400</v>
      </c>
      <c r="O57" s="39">
        <v>1400</v>
      </c>
      <c r="P57" s="39"/>
      <c r="Q57" s="39">
        <v>0</v>
      </c>
      <c r="R57" s="39">
        <f>SUM(H57+K57-O57)</f>
        <v>0</v>
      </c>
      <c r="S57" s="39"/>
    </row>
    <row r="58" spans="1:19" s="40" customFormat="1" ht="11.25">
      <c r="A58" s="75" t="s">
        <v>37</v>
      </c>
      <c r="B58" s="76"/>
      <c r="C58" s="77"/>
      <c r="D58" s="38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s="4" customFormat="1" ht="11.25">
      <c r="A59" s="147"/>
      <c r="B59" s="148"/>
      <c r="C59" s="149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s="62" customFormat="1" ht="11.25">
      <c r="A60" s="155" t="s">
        <v>64</v>
      </c>
      <c r="B60" s="156"/>
      <c r="C60" s="157"/>
      <c r="E60" s="63"/>
      <c r="F60" s="63"/>
      <c r="G60" s="63">
        <f>SUM(G61:G62)</f>
        <v>2877.1</v>
      </c>
      <c r="H60" s="63">
        <f aca="true" t="shared" si="16" ref="H60:S60">SUM(H61:H62)</f>
        <v>71324.57</v>
      </c>
      <c r="I60" s="63">
        <f t="shared" si="16"/>
        <v>0</v>
      </c>
      <c r="J60" s="63">
        <f t="shared" si="16"/>
        <v>0</v>
      </c>
      <c r="K60" s="63">
        <f t="shared" si="16"/>
        <v>0</v>
      </c>
      <c r="L60" s="63">
        <f t="shared" si="16"/>
        <v>0</v>
      </c>
      <c r="M60" s="63">
        <f t="shared" si="16"/>
        <v>0</v>
      </c>
      <c r="N60" s="63">
        <f t="shared" si="16"/>
        <v>4977.1</v>
      </c>
      <c r="O60" s="63">
        <f t="shared" si="16"/>
        <v>4766.9</v>
      </c>
      <c r="P60" s="63">
        <f t="shared" si="16"/>
        <v>0</v>
      </c>
      <c r="Q60" s="63">
        <f t="shared" si="16"/>
        <v>210.20000000000027</v>
      </c>
      <c r="R60" s="63">
        <f t="shared" si="16"/>
        <v>66347.47</v>
      </c>
      <c r="S60" s="63">
        <f t="shared" si="16"/>
        <v>0</v>
      </c>
    </row>
    <row r="61" spans="1:19" s="55" customFormat="1" ht="11.25">
      <c r="A61" s="128" t="s">
        <v>36</v>
      </c>
      <c r="B61" s="129"/>
      <c r="C61" s="130"/>
      <c r="D61" s="52"/>
      <c r="E61" s="63"/>
      <c r="F61" s="63"/>
      <c r="G61" s="63">
        <f>SUM(G33+G37+G41+G45+G49+G53+G57)</f>
        <v>2877.1</v>
      </c>
      <c r="H61" s="63">
        <f aca="true" t="shared" si="17" ref="H61:S61">SUM(H33+H37+H41+H45+H49+H53+H57)</f>
        <v>71324.57</v>
      </c>
      <c r="I61" s="63">
        <f t="shared" si="17"/>
        <v>0</v>
      </c>
      <c r="J61" s="63">
        <f t="shared" si="17"/>
        <v>0</v>
      </c>
      <c r="K61" s="63">
        <f t="shared" si="17"/>
        <v>0</v>
      </c>
      <c r="L61" s="63">
        <f t="shared" si="17"/>
        <v>0</v>
      </c>
      <c r="M61" s="63">
        <f t="shared" si="17"/>
        <v>0</v>
      </c>
      <c r="N61" s="63">
        <f t="shared" si="17"/>
        <v>4977.1</v>
      </c>
      <c r="O61" s="63">
        <f t="shared" si="17"/>
        <v>4766.9</v>
      </c>
      <c r="P61" s="63">
        <f t="shared" si="17"/>
        <v>0</v>
      </c>
      <c r="Q61" s="63">
        <f t="shared" si="17"/>
        <v>210.20000000000027</v>
      </c>
      <c r="R61" s="63">
        <f t="shared" si="17"/>
        <v>66347.47</v>
      </c>
      <c r="S61" s="63">
        <f t="shared" si="17"/>
        <v>0</v>
      </c>
    </row>
    <row r="62" spans="1:19" s="55" customFormat="1" ht="11.25">
      <c r="A62" s="141" t="s">
        <v>37</v>
      </c>
      <c r="B62" s="142"/>
      <c r="C62" s="143"/>
      <c r="D62" s="52"/>
      <c r="E62" s="63"/>
      <c r="F62" s="63"/>
      <c r="G62" s="63">
        <f>SUM(G34+G38+G42+G46+G50+G54+G58)</f>
        <v>0</v>
      </c>
      <c r="H62" s="63">
        <f aca="true" t="shared" si="18" ref="H62:S62">SUM(H34+H38+H42+H46+H50+H54+H58)</f>
        <v>0</v>
      </c>
      <c r="I62" s="63">
        <f t="shared" si="18"/>
        <v>0</v>
      </c>
      <c r="J62" s="63">
        <f t="shared" si="18"/>
        <v>0</v>
      </c>
      <c r="K62" s="63">
        <f t="shared" si="18"/>
        <v>0</v>
      </c>
      <c r="L62" s="63">
        <f t="shared" si="18"/>
        <v>0</v>
      </c>
      <c r="M62" s="63">
        <f t="shared" si="18"/>
        <v>0</v>
      </c>
      <c r="N62" s="63">
        <f t="shared" si="18"/>
        <v>0</v>
      </c>
      <c r="O62" s="63">
        <f t="shared" si="18"/>
        <v>0</v>
      </c>
      <c r="P62" s="63">
        <f t="shared" si="18"/>
        <v>0</v>
      </c>
      <c r="Q62" s="63">
        <f t="shared" si="18"/>
        <v>0</v>
      </c>
      <c r="R62" s="63">
        <f t="shared" si="18"/>
        <v>0</v>
      </c>
      <c r="S62" s="63">
        <f t="shared" si="18"/>
        <v>0</v>
      </c>
    </row>
    <row r="63" spans="1:19" s="66" customFormat="1" ht="11.25">
      <c r="A63" s="81"/>
      <c r="B63" s="82"/>
      <c r="C63" s="83"/>
      <c r="D63" s="64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1:19" s="66" customFormat="1" ht="11.25">
      <c r="A64" s="81"/>
      <c r="B64" s="82"/>
      <c r="C64" s="83"/>
      <c r="D64" s="64"/>
      <c r="E64" s="90" t="s">
        <v>38</v>
      </c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/>
    </row>
    <row r="65" spans="1:19" s="66" customFormat="1" ht="11.25">
      <c r="A65" s="72" t="s">
        <v>65</v>
      </c>
      <c r="B65" s="73"/>
      <c r="C65" s="74"/>
      <c r="D65" s="6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1:19" s="66" customFormat="1" ht="11.25">
      <c r="A66" s="72" t="s">
        <v>69</v>
      </c>
      <c r="B66" s="73"/>
      <c r="C66" s="74"/>
      <c r="D66" s="64"/>
      <c r="E66" s="61"/>
      <c r="F66" s="61"/>
      <c r="G66" s="61">
        <f>SUM(G67:G68)</f>
        <v>11600</v>
      </c>
      <c r="H66" s="61">
        <v>11600</v>
      </c>
      <c r="I66" s="61">
        <f aca="true" t="shared" si="19" ref="I66:S66">SUM(I67)</f>
        <v>0</v>
      </c>
      <c r="J66" s="61">
        <f t="shared" si="19"/>
        <v>0</v>
      </c>
      <c r="K66" s="61">
        <f t="shared" si="19"/>
        <v>0</v>
      </c>
      <c r="L66" s="61">
        <f t="shared" si="19"/>
        <v>0</v>
      </c>
      <c r="M66" s="61">
        <f t="shared" si="19"/>
        <v>0</v>
      </c>
      <c r="N66" s="61">
        <f>SUM(N67:N68)</f>
        <v>11600</v>
      </c>
      <c r="O66" s="61">
        <f>SUM(O67:O68)</f>
        <v>11600</v>
      </c>
      <c r="P66" s="61">
        <f t="shared" si="19"/>
        <v>0</v>
      </c>
      <c r="Q66" s="61">
        <f t="shared" si="19"/>
        <v>0</v>
      </c>
      <c r="R66" s="61">
        <f t="shared" si="19"/>
        <v>0</v>
      </c>
      <c r="S66" s="61">
        <f t="shared" si="19"/>
        <v>0</v>
      </c>
    </row>
    <row r="67" spans="1:19" s="68" customFormat="1" ht="11.25">
      <c r="A67" s="94" t="s">
        <v>36</v>
      </c>
      <c r="B67" s="95"/>
      <c r="C67" s="96"/>
      <c r="D67" s="67"/>
      <c r="E67" s="39"/>
      <c r="F67" s="39"/>
      <c r="G67" s="39">
        <v>6000</v>
      </c>
      <c r="H67" s="39">
        <v>6000</v>
      </c>
      <c r="I67" s="39"/>
      <c r="J67" s="39"/>
      <c r="K67" s="39"/>
      <c r="L67" s="39"/>
      <c r="M67" s="39"/>
      <c r="N67" s="39">
        <v>6000</v>
      </c>
      <c r="O67" s="39">
        <v>6000</v>
      </c>
      <c r="P67" s="39">
        <v>0</v>
      </c>
      <c r="Q67" s="39">
        <v>0</v>
      </c>
      <c r="R67" s="39">
        <f>SUM(H67+K67-O67)</f>
        <v>0</v>
      </c>
      <c r="S67" s="39"/>
    </row>
    <row r="68" spans="1:19" s="40" customFormat="1" ht="11.25">
      <c r="A68" s="144" t="s">
        <v>68</v>
      </c>
      <c r="B68" s="145"/>
      <c r="C68" s="146"/>
      <c r="D68" s="38"/>
      <c r="E68" s="39"/>
      <c r="F68" s="39"/>
      <c r="G68" s="39">
        <v>5600</v>
      </c>
      <c r="H68" s="39">
        <v>5600</v>
      </c>
      <c r="I68" s="39"/>
      <c r="J68" s="39"/>
      <c r="K68" s="39"/>
      <c r="L68" s="39"/>
      <c r="M68" s="39"/>
      <c r="N68" s="39">
        <v>5600</v>
      </c>
      <c r="O68" s="39">
        <v>5600</v>
      </c>
      <c r="P68" s="39"/>
      <c r="Q68" s="39"/>
      <c r="R68" s="39"/>
      <c r="S68" s="39"/>
    </row>
    <row r="69" spans="1:19" ht="12.75">
      <c r="A69" s="154"/>
      <c r="B69" s="154"/>
      <c r="C69" s="154"/>
      <c r="D69" s="32"/>
      <c r="E69" s="150" t="s">
        <v>31</v>
      </c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</row>
    <row r="70" spans="1:19" ht="12.75">
      <c r="A70" s="69" t="s">
        <v>32</v>
      </c>
      <c r="B70" s="70"/>
      <c r="C70" s="71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1:19" ht="12.75">
      <c r="A71" s="103" t="s">
        <v>33</v>
      </c>
      <c r="B71" s="104"/>
      <c r="C71" s="105"/>
      <c r="E71" s="18"/>
      <c r="F71" s="18"/>
      <c r="G71" s="18">
        <v>3000</v>
      </c>
      <c r="H71" s="18">
        <f aca="true" t="shared" si="20" ref="H71:M71">SUM(H72:H73)</f>
        <v>30024.5</v>
      </c>
      <c r="I71" s="18">
        <f t="shared" si="20"/>
        <v>0</v>
      </c>
      <c r="J71" s="18">
        <f t="shared" si="20"/>
        <v>0</v>
      </c>
      <c r="K71" s="18">
        <f t="shared" si="20"/>
        <v>0</v>
      </c>
      <c r="L71" s="18">
        <f t="shared" si="20"/>
        <v>0</v>
      </c>
      <c r="M71" s="18">
        <f t="shared" si="20"/>
        <v>0</v>
      </c>
      <c r="N71" s="18">
        <f aca="true" t="shared" si="21" ref="N71:S71">SUM(N72:N73)</f>
        <v>3000</v>
      </c>
      <c r="O71" s="18">
        <f t="shared" si="21"/>
        <v>3000</v>
      </c>
      <c r="P71" s="18">
        <f t="shared" si="21"/>
        <v>0</v>
      </c>
      <c r="Q71" s="18">
        <f t="shared" si="21"/>
        <v>0</v>
      </c>
      <c r="R71" s="18">
        <f t="shared" si="21"/>
        <v>27024.5</v>
      </c>
      <c r="S71" s="18">
        <f t="shared" si="21"/>
        <v>0</v>
      </c>
    </row>
    <row r="72" spans="1:19" s="40" customFormat="1" ht="11.25">
      <c r="A72" s="151" t="s">
        <v>36</v>
      </c>
      <c r="B72" s="152"/>
      <c r="C72" s="153"/>
      <c r="D72" s="38"/>
      <c r="E72" s="39"/>
      <c r="F72" s="39"/>
      <c r="G72" s="39">
        <v>3000</v>
      </c>
      <c r="H72" s="39">
        <v>30024.5</v>
      </c>
      <c r="I72" s="39"/>
      <c r="J72" s="39"/>
      <c r="K72" s="39"/>
      <c r="L72" s="39"/>
      <c r="M72" s="39"/>
      <c r="N72" s="39">
        <v>3000</v>
      </c>
      <c r="O72" s="39">
        <v>3000</v>
      </c>
      <c r="P72" s="39"/>
      <c r="Q72" s="39">
        <v>0</v>
      </c>
      <c r="R72" s="39">
        <f>SUM(H72+K72-O72)</f>
        <v>27024.5</v>
      </c>
      <c r="S72" s="39"/>
    </row>
    <row r="73" spans="1:19" s="40" customFormat="1" ht="11.25">
      <c r="A73" s="75" t="s">
        <v>37</v>
      </c>
      <c r="B73" s="76"/>
      <c r="C73" s="77"/>
      <c r="D73" s="38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1:19" ht="12.75">
      <c r="A74" s="69" t="s">
        <v>55</v>
      </c>
      <c r="B74" s="70"/>
      <c r="C74" s="71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1:19" ht="12.75">
      <c r="A75" s="103" t="s">
        <v>56</v>
      </c>
      <c r="B75" s="104"/>
      <c r="C75" s="105"/>
      <c r="E75" s="18"/>
      <c r="F75" s="18"/>
      <c r="G75" s="18">
        <f>SUM(G76:G77)</f>
        <v>0</v>
      </c>
      <c r="H75" s="18">
        <f aca="true" t="shared" si="22" ref="H75:S75">SUM(H76:H77)</f>
        <v>2535.07</v>
      </c>
      <c r="I75" s="18">
        <f t="shared" si="22"/>
        <v>0</v>
      </c>
      <c r="J75" s="18">
        <f t="shared" si="22"/>
        <v>0</v>
      </c>
      <c r="K75" s="18">
        <f t="shared" si="22"/>
        <v>0</v>
      </c>
      <c r="L75" s="18">
        <f t="shared" si="22"/>
        <v>0</v>
      </c>
      <c r="M75" s="18">
        <f t="shared" si="22"/>
        <v>0</v>
      </c>
      <c r="N75" s="18">
        <f t="shared" si="22"/>
        <v>500</v>
      </c>
      <c r="O75" s="18">
        <f t="shared" si="22"/>
        <v>500</v>
      </c>
      <c r="P75" s="18">
        <f t="shared" si="22"/>
        <v>0</v>
      </c>
      <c r="Q75" s="18">
        <f t="shared" si="22"/>
        <v>0</v>
      </c>
      <c r="R75" s="18">
        <f t="shared" si="22"/>
        <v>2035.0700000000002</v>
      </c>
      <c r="S75" s="18">
        <f t="shared" si="22"/>
        <v>0</v>
      </c>
    </row>
    <row r="76" spans="1:19" s="40" customFormat="1" ht="11.25">
      <c r="A76" s="151" t="s">
        <v>36</v>
      </c>
      <c r="B76" s="152"/>
      <c r="C76" s="153"/>
      <c r="D76" s="38"/>
      <c r="E76" s="39"/>
      <c r="F76" s="39"/>
      <c r="G76" s="39">
        <v>0</v>
      </c>
      <c r="H76" s="39">
        <v>2535.07</v>
      </c>
      <c r="I76" s="39"/>
      <c r="J76" s="39"/>
      <c r="K76" s="39"/>
      <c r="L76" s="39"/>
      <c r="M76" s="39"/>
      <c r="N76" s="39">
        <v>500</v>
      </c>
      <c r="O76" s="39">
        <v>500</v>
      </c>
      <c r="P76" s="39"/>
      <c r="Q76" s="39">
        <v>0</v>
      </c>
      <c r="R76" s="39">
        <f>SUM(H76+K76-O76)</f>
        <v>2035.0700000000002</v>
      </c>
      <c r="S76" s="39"/>
    </row>
    <row r="77" spans="1:19" s="40" customFormat="1" ht="11.25">
      <c r="A77" s="75" t="s">
        <v>37</v>
      </c>
      <c r="B77" s="76"/>
      <c r="C77" s="77"/>
      <c r="D77" s="38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36" customFormat="1" ht="12.75">
      <c r="A78" s="140" t="s">
        <v>40</v>
      </c>
      <c r="B78" s="140"/>
      <c r="C78" s="140"/>
      <c r="D78" s="37"/>
      <c r="E78" s="33"/>
      <c r="F78" s="33"/>
      <c r="G78" s="33">
        <f>SUM(G79:G80)</f>
        <v>14288.3</v>
      </c>
      <c r="H78" s="33">
        <f aca="true" t="shared" si="23" ref="H78:S78">SUM(H79:H80)</f>
        <v>112050.81000000001</v>
      </c>
      <c r="I78" s="33">
        <f t="shared" si="23"/>
        <v>0</v>
      </c>
      <c r="J78" s="33">
        <f t="shared" si="23"/>
        <v>0</v>
      </c>
      <c r="K78" s="33">
        <f t="shared" si="23"/>
        <v>0</v>
      </c>
      <c r="L78" s="33">
        <f t="shared" si="23"/>
        <v>0</v>
      </c>
      <c r="M78" s="33">
        <f t="shared" si="23"/>
        <v>0</v>
      </c>
      <c r="N78" s="33">
        <f t="shared" si="23"/>
        <v>16882.9</v>
      </c>
      <c r="O78" s="33">
        <f t="shared" si="23"/>
        <v>16428.17</v>
      </c>
      <c r="P78" s="33">
        <f t="shared" si="23"/>
        <v>0</v>
      </c>
      <c r="Q78" s="33">
        <f t="shared" si="23"/>
        <v>454.73000000000025</v>
      </c>
      <c r="R78" s="33">
        <f t="shared" si="23"/>
        <v>95407.04000000001</v>
      </c>
      <c r="S78" s="33">
        <f t="shared" si="23"/>
        <v>0</v>
      </c>
    </row>
    <row r="79" spans="1:19" s="34" customFormat="1" ht="11.25">
      <c r="A79" s="134" t="s">
        <v>36</v>
      </c>
      <c r="B79" s="135"/>
      <c r="C79" s="136"/>
      <c r="D79" s="35"/>
      <c r="E79" s="33"/>
      <c r="F79" s="33"/>
      <c r="G79" s="33">
        <f>SUM(G28+G61+G67+G72+G76)</f>
        <v>14288.3</v>
      </c>
      <c r="H79" s="33">
        <f aca="true" t="shared" si="24" ref="H79:S79">SUM(H28+H61+H67+H72+H76)</f>
        <v>112050.81000000001</v>
      </c>
      <c r="I79" s="33">
        <f t="shared" si="24"/>
        <v>0</v>
      </c>
      <c r="J79" s="33">
        <f t="shared" si="24"/>
        <v>0</v>
      </c>
      <c r="K79" s="33">
        <f t="shared" si="24"/>
        <v>0</v>
      </c>
      <c r="L79" s="33">
        <f t="shared" si="24"/>
        <v>0</v>
      </c>
      <c r="M79" s="33">
        <f t="shared" si="24"/>
        <v>0</v>
      </c>
      <c r="N79" s="33">
        <f t="shared" si="24"/>
        <v>16882.9</v>
      </c>
      <c r="O79" s="33">
        <f t="shared" si="24"/>
        <v>16428.17</v>
      </c>
      <c r="P79" s="33">
        <f t="shared" si="24"/>
        <v>0</v>
      </c>
      <c r="Q79" s="33">
        <f t="shared" si="24"/>
        <v>454.73000000000025</v>
      </c>
      <c r="R79" s="33">
        <f t="shared" si="24"/>
        <v>95407.04000000001</v>
      </c>
      <c r="S79" s="33">
        <f t="shared" si="24"/>
        <v>0</v>
      </c>
    </row>
    <row r="80" spans="1:19" s="34" customFormat="1" ht="11.25">
      <c r="A80" s="137" t="s">
        <v>39</v>
      </c>
      <c r="B80" s="138"/>
      <c r="C80" s="139"/>
      <c r="D80" s="35"/>
      <c r="E80" s="33"/>
      <c r="F80" s="33"/>
      <c r="G80" s="33"/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</row>
    <row r="81" spans="5:19" ht="12.75"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5:17" ht="12.75">
      <c r="E82" s="133" t="s">
        <v>45</v>
      </c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</row>
    <row r="84" spans="5:17" ht="12.75">
      <c r="E84" s="133" t="s">
        <v>46</v>
      </c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ht="12.75">
      <c r="A85" t="s">
        <v>47</v>
      </c>
    </row>
    <row r="86" ht="12.75">
      <c r="A86" t="s">
        <v>48</v>
      </c>
    </row>
  </sheetData>
  <sheetProtection/>
  <mergeCells count="97">
    <mergeCell ref="A60:C60"/>
    <mergeCell ref="A26:C26"/>
    <mergeCell ref="A27:C27"/>
    <mergeCell ref="A28:C28"/>
    <mergeCell ref="A56:C56"/>
    <mergeCell ref="A57:C57"/>
    <mergeCell ref="A55:C55"/>
    <mergeCell ref="A46:C46"/>
    <mergeCell ref="A44:C44"/>
    <mergeCell ref="A72:C72"/>
    <mergeCell ref="A47:C47"/>
    <mergeCell ref="A48:C48"/>
    <mergeCell ref="A49:C49"/>
    <mergeCell ref="A50:C50"/>
    <mergeCell ref="A51:C51"/>
    <mergeCell ref="A52:C52"/>
    <mergeCell ref="A53:C53"/>
    <mergeCell ref="A67:C67"/>
    <mergeCell ref="A54:C54"/>
    <mergeCell ref="E82:Q82"/>
    <mergeCell ref="A71:C71"/>
    <mergeCell ref="E69:S69"/>
    <mergeCell ref="A61:C61"/>
    <mergeCell ref="A73:C73"/>
    <mergeCell ref="A77:C77"/>
    <mergeCell ref="A74:C74"/>
    <mergeCell ref="A75:C75"/>
    <mergeCell ref="A76:C76"/>
    <mergeCell ref="A69:C69"/>
    <mergeCell ref="A14:C14"/>
    <mergeCell ref="E84:Q84"/>
    <mergeCell ref="A12:C12"/>
    <mergeCell ref="A79:C79"/>
    <mergeCell ref="A80:C80"/>
    <mergeCell ref="A78:C78"/>
    <mergeCell ref="A62:C62"/>
    <mergeCell ref="A68:C68"/>
    <mergeCell ref="A59:C59"/>
    <mergeCell ref="A17:C17"/>
    <mergeCell ref="H4:I4"/>
    <mergeCell ref="A8:D8"/>
    <mergeCell ref="H6:I6"/>
    <mergeCell ref="H5:I5"/>
    <mergeCell ref="F1:G1"/>
    <mergeCell ref="B2:N2"/>
    <mergeCell ref="A4:D4"/>
    <mergeCell ref="E4:F4"/>
    <mergeCell ref="L4:M4"/>
    <mergeCell ref="F3:K3"/>
    <mergeCell ref="A11:D11"/>
    <mergeCell ref="E5:F5"/>
    <mergeCell ref="A9:D9"/>
    <mergeCell ref="A29:C29"/>
    <mergeCell ref="A36:C36"/>
    <mergeCell ref="A35:C35"/>
    <mergeCell ref="A30:C30"/>
    <mergeCell ref="A33:C33"/>
    <mergeCell ref="A34:C34"/>
    <mergeCell ref="A13:C13"/>
    <mergeCell ref="P3:S3"/>
    <mergeCell ref="E10:S10"/>
    <mergeCell ref="E11:R11"/>
    <mergeCell ref="O6:P6"/>
    <mergeCell ref="E9:R9"/>
    <mergeCell ref="R4:S4"/>
    <mergeCell ref="R5:S5"/>
    <mergeCell ref="N4:P4"/>
    <mergeCell ref="N5:P5"/>
    <mergeCell ref="J4:K4"/>
    <mergeCell ref="A15:C15"/>
    <mergeCell ref="A19:C19"/>
    <mergeCell ref="A20:C20"/>
    <mergeCell ref="A21:C21"/>
    <mergeCell ref="A22:C22"/>
    <mergeCell ref="A23:C23"/>
    <mergeCell ref="A16:C16"/>
    <mergeCell ref="A18:C18"/>
    <mergeCell ref="E64:S64"/>
    <mergeCell ref="A24:C24"/>
    <mergeCell ref="A39:C39"/>
    <mergeCell ref="A40:C40"/>
    <mergeCell ref="A41:C41"/>
    <mergeCell ref="A42:C42"/>
    <mergeCell ref="A43:C43"/>
    <mergeCell ref="A38:C38"/>
    <mergeCell ref="E30:S30"/>
    <mergeCell ref="A37:C37"/>
    <mergeCell ref="A70:C70"/>
    <mergeCell ref="A66:C66"/>
    <mergeCell ref="A58:C58"/>
    <mergeCell ref="A25:C25"/>
    <mergeCell ref="A63:C63"/>
    <mergeCell ref="A64:C64"/>
    <mergeCell ref="A65:C65"/>
    <mergeCell ref="A32:C32"/>
    <mergeCell ref="A31:C31"/>
    <mergeCell ref="A45:C45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Владелец</cp:lastModifiedBy>
  <cp:lastPrinted>2014-04-08T06:55:59Z</cp:lastPrinted>
  <dcterms:created xsi:type="dcterms:W3CDTF">2009-05-04T06:11:06Z</dcterms:created>
  <dcterms:modified xsi:type="dcterms:W3CDTF">2014-07-25T09:50:21Z</dcterms:modified>
  <cp:category/>
  <cp:version/>
  <cp:contentType/>
  <cp:contentStatus/>
</cp:coreProperties>
</file>