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85" windowHeight="9060" activeTab="0"/>
  </bookViews>
  <sheets>
    <sheet name="Лист3" sheetId="1" r:id="rId1"/>
  </sheets>
  <definedNames>
    <definedName name="_xlnm.Print_Titles" localSheetId="0">'Лист3'!$1:$5</definedName>
  </definedNames>
  <calcPr fullCalcOnLoad="1"/>
</workbook>
</file>

<file path=xl/sharedStrings.xml><?xml version="1.0" encoding="utf-8"?>
<sst xmlns="http://schemas.openxmlformats.org/spreadsheetml/2006/main" count="450" uniqueCount="303">
  <si>
    <t>Наименование объекта</t>
  </si>
  <si>
    <t>всего</t>
  </si>
  <si>
    <t>кв</t>
  </si>
  <si>
    <t>смр</t>
  </si>
  <si>
    <t>Сметная стоимость</t>
  </si>
  <si>
    <t>Наименование подрядной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</si>
  <si>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</si>
  <si>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</si>
  <si>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</si>
  <si>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</si>
  <si>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</si>
  <si>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</si>
  <si>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</si>
  <si>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</si>
  <si>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</si>
  <si>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</si>
  <si>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</si>
  <si>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</si>
  <si>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</si>
  <si>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</si>
  <si>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</si>
  <si>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</si>
  <si>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</si>
  <si>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</si>
  <si>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</si>
  <si>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</si>
  <si>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</si>
  <si>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</si>
  <si>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25</t>
  </si>
  <si>
    <t>Фактическая стоимость основных фондов</t>
  </si>
  <si>
    <t>Кем и когда утверждена ПСД</t>
  </si>
  <si>
    <t>ООО " ИжТПС"</t>
  </si>
  <si>
    <t>Администрация Сарапульского района 2006г.</t>
  </si>
  <si>
    <t>Итого:</t>
  </si>
  <si>
    <t>Заказчик</t>
  </si>
  <si>
    <t>Подрядная организация</t>
  </si>
  <si>
    <t>Администрация МО " Сарапульский район" 2007г.</t>
  </si>
  <si>
    <t>Год начала и окончания строительства</t>
  </si>
  <si>
    <t>Администрация МО " Сарапульский район"</t>
  </si>
  <si>
    <t>2006г.-</t>
  </si>
  <si>
    <t>Стоимость СМР по результатам торгов</t>
  </si>
  <si>
    <t>Администрация МО " Сарапульский район" - 2009год</t>
  </si>
  <si>
    <t>Прочие отрасли хозяйства</t>
  </si>
  <si>
    <t>Газоснабжение</t>
  </si>
  <si>
    <t>5% снижение сметной стоимости</t>
  </si>
  <si>
    <t>6% снижение сметной стоимости</t>
  </si>
  <si>
    <t>2009г-2010г.</t>
  </si>
  <si>
    <t>Коммунальное хозяйство</t>
  </si>
  <si>
    <t>Народное образование</t>
  </si>
  <si>
    <t>Культура</t>
  </si>
  <si>
    <t>бюджет УР ц. 2001г.</t>
  </si>
  <si>
    <t>В действующих ценах (тыс. руб.)</t>
  </si>
  <si>
    <t xml:space="preserve">В базовых ценах 1984г или 2001г/ действующие цены (тыс. руб). </t>
  </si>
  <si>
    <t>действ. (ц. 2006г)</t>
  </si>
  <si>
    <t>действ. (ц.2005)</t>
  </si>
  <si>
    <t>действ. (ц. 2007)</t>
  </si>
  <si>
    <t>действ.цена ( 2005г)</t>
  </si>
  <si>
    <t>действ. (ц. 2009г)</t>
  </si>
  <si>
    <t>действ. ( ц. 2008г.)</t>
  </si>
  <si>
    <t>действ.(  ц. 2008г)</t>
  </si>
  <si>
    <t>действ. ( ц. 2008).</t>
  </si>
  <si>
    <t>1. Дом детского творчества в с. Сигаево             ( ПИР).            (ц. 2001г.)                                       130 посещений</t>
  </si>
  <si>
    <t>2. Пристрой к школе с. Мостовое ( ПИР)            (ц. 2001г.) 60учащихся</t>
  </si>
  <si>
    <t>ВСЕГО:</t>
  </si>
  <si>
    <t>действ. (ц. 2010г)</t>
  </si>
  <si>
    <t>2.М/п газопровод дер. Костино-0-Болото. 10,666км             ц. 2001г.</t>
  </si>
  <si>
    <t>3. Газопроводы рапределительные с.Тарасово 5,893км            ц. 2001г.</t>
  </si>
  <si>
    <t>действ. ПИР/                        СМР(ц. 2010г)</t>
  </si>
  <si>
    <t xml:space="preserve"> </t>
  </si>
  <si>
    <t>действ. ц. 2010г.</t>
  </si>
  <si>
    <t>действ. (ц.2010г)</t>
  </si>
  <si>
    <t>Администрация МО "Сарапульский район" 2010г.</t>
  </si>
  <si>
    <t>Администрация МО " Сарапульский район" 2010г.</t>
  </si>
  <si>
    <t>действ. (ц.2010г.)</t>
  </si>
  <si>
    <t>ввод 2007г-6,78км</t>
  </si>
  <si>
    <t>ввод 2006г-1,27км; 2008г-2,23км</t>
  </si>
  <si>
    <t>ввод 2006г.-1,93км</t>
  </si>
  <si>
    <t>ввод 2008г.-3,13км</t>
  </si>
  <si>
    <t>4. Газопровод распределительный дер. У-Сарапулка.(ц. 2001г.) 4,924км</t>
  </si>
  <si>
    <t>2011г.</t>
  </si>
  <si>
    <t>действ. (ц. 2011г)</t>
  </si>
  <si>
    <t>действ. (ц. 2011г.)</t>
  </si>
  <si>
    <t>ПИР-80,40</t>
  </si>
  <si>
    <t>ПИР-ООО                                 " СМНП ЖКХ УР";  СМР-ФГУП " ГУССТ №8 при Спецстрое России"</t>
  </si>
  <si>
    <t>действ. (ц.2011г.)</t>
  </si>
  <si>
    <t>действ. (ц.2011г.).</t>
  </si>
  <si>
    <t>2011-2012гг.</t>
  </si>
  <si>
    <r>
      <t>бюджет УР</t>
    </r>
    <r>
      <rPr>
        <sz val="10"/>
        <rFont val="Times New Roman Cyr"/>
        <family val="1"/>
      </rPr>
      <t xml:space="preserve"> ц 2001г.</t>
    </r>
  </si>
  <si>
    <r>
      <t>бюджет УР</t>
    </r>
    <r>
      <rPr>
        <sz val="10"/>
        <rFont val="Times New Roman Cyr"/>
        <family val="1"/>
      </rPr>
      <t xml:space="preserve"> ц. 2001г.</t>
    </r>
  </si>
  <si>
    <r>
      <t>бюджет МО</t>
    </r>
    <r>
      <rPr>
        <sz val="10"/>
        <rFont val="Times New Roman Cyr"/>
        <family val="1"/>
      </rPr>
      <t xml:space="preserve"> ц. 2001г.</t>
    </r>
  </si>
  <si>
    <r>
      <t>бюджет МО</t>
    </r>
    <r>
      <rPr>
        <sz val="10"/>
        <rFont val="Times New Roman Cyr"/>
        <family val="1"/>
      </rPr>
      <t xml:space="preserve"> (ц. 2001г.)</t>
    </r>
  </si>
  <si>
    <r>
      <t>бюджет МО</t>
    </r>
    <r>
      <rPr>
        <sz val="10"/>
        <rFont val="Times New Roman Cyr"/>
        <family val="1"/>
      </rPr>
      <t xml:space="preserve"> ( ц. 2001г.)</t>
    </r>
  </si>
  <si>
    <r>
      <t>бюджет УР</t>
    </r>
    <r>
      <rPr>
        <sz val="10"/>
        <rFont val="Times New Roman Cyr"/>
        <family val="1"/>
      </rPr>
      <t xml:space="preserve"> ( ц. 2001г.)</t>
    </r>
  </si>
  <si>
    <r>
      <t>бюджет УР</t>
    </r>
    <r>
      <rPr>
        <sz val="10"/>
        <rFont val="Times New Roman Cyr"/>
        <family val="1"/>
      </rPr>
      <t xml:space="preserve"> (ц. 2001г.)</t>
    </r>
  </si>
  <si>
    <r>
      <t>бюджет УР</t>
    </r>
    <r>
      <rPr>
        <sz val="10"/>
        <rFont val="Times New Roman Cyr"/>
        <family val="1"/>
      </rPr>
      <t xml:space="preserve">  ( ц. 2001г.)</t>
    </r>
  </si>
  <si>
    <t>ПИР-60,50</t>
  </si>
  <si>
    <t>ПИР-59,90</t>
  </si>
  <si>
    <t>Итого по отрасли:</t>
  </si>
  <si>
    <t>действ.(ц. 2007г.)</t>
  </si>
  <si>
    <t xml:space="preserve">в т. ч. :        бюджет РФ </t>
  </si>
  <si>
    <t xml:space="preserve">                     бюджет УР </t>
  </si>
  <si>
    <t xml:space="preserve">                    бюджет МО</t>
  </si>
  <si>
    <r>
      <t xml:space="preserve">бюджет УР </t>
    </r>
    <r>
      <rPr>
        <sz val="10"/>
        <color indexed="8"/>
        <rFont val="Times New Roman Cyr"/>
        <family val="1"/>
      </rPr>
      <t>ц. 2001г.</t>
    </r>
  </si>
  <si>
    <t>ПИР-1950,00; СМР-            114 764,83</t>
  </si>
  <si>
    <t xml:space="preserve"> бюджет МО</t>
  </si>
  <si>
    <t xml:space="preserve"> бюджет МО </t>
  </si>
  <si>
    <t>действ. (ц. 2012г.)</t>
  </si>
  <si>
    <t>действ.(  ц. 2012г)</t>
  </si>
  <si>
    <t>действ. ( ц. 2012г)</t>
  </si>
  <si>
    <t>бюджет МО</t>
  </si>
  <si>
    <t>действ. (ц. 2012г)</t>
  </si>
  <si>
    <t>действ. ( ц. 2011г)</t>
  </si>
  <si>
    <r>
      <t xml:space="preserve">бюджет МО </t>
    </r>
    <r>
      <rPr>
        <sz val="10"/>
        <rFont val="Times New Roman Cyr"/>
        <family val="1"/>
      </rPr>
      <t xml:space="preserve">       ц. 2001г.</t>
    </r>
  </si>
  <si>
    <r>
      <t xml:space="preserve">бюджет УР </t>
    </r>
    <r>
      <rPr>
        <sz val="10"/>
        <rFont val="Times New Roman Cyr"/>
        <family val="1"/>
      </rPr>
      <t>( ц. 2001г.)</t>
    </r>
  </si>
  <si>
    <t>действ.  (2012г.)</t>
  </si>
  <si>
    <t xml:space="preserve"> ПИР - 350,249</t>
  </si>
  <si>
    <t>ООО " СМНП ЖКХ УР"</t>
  </si>
  <si>
    <t>ПИР-251,0</t>
  </si>
  <si>
    <t>ПИР-900,00</t>
  </si>
  <si>
    <t>ГУП " ТПО ЖКХ УР"</t>
  </si>
  <si>
    <t>3.Реконструкция детского сада с пристройкой в с. Кигбаево Сарапульского района УР (ц. 2001года) 115 мест</t>
  </si>
  <si>
    <t>смр - 3570,42</t>
  </si>
  <si>
    <t>2012г-2013гг.</t>
  </si>
  <si>
    <t>2012год</t>
  </si>
  <si>
    <r>
      <t>бюджет РФ</t>
    </r>
    <r>
      <rPr>
        <sz val="10"/>
        <rFont val="Times New Roman Cyr"/>
        <family val="1"/>
      </rPr>
      <t xml:space="preserve"> ( ц. 2001г.)</t>
    </r>
  </si>
  <si>
    <t>4. Капитальный ремонт крыши здания МОУ " Усть-Сарапульская основная общеобразовательная школа им. В.И.Агашина в дер. Усть-Сарапулка"             ( долевое участие Правительства УР) (ц. 2001года) 1662м2</t>
  </si>
  <si>
    <t>2.Ремонт противоэрозионного пруда на р. Кигбаниха в с. Кигбаево Сарапульского района УР                     ( ц. 2001г.)</t>
  </si>
  <si>
    <t>ОАО  Институт " Удмуртгипроводхоз"</t>
  </si>
  <si>
    <t>ПИР - ООО " КУБ"; СМР -ООО                                 "ТранСтройСервис"</t>
  </si>
  <si>
    <t>1.Газораспределительные сети в дер. Шадрино. 10,871км       ц. 2001г.</t>
  </si>
  <si>
    <t>2007г-</t>
  </si>
  <si>
    <t>2010-2012г</t>
  </si>
  <si>
    <t>2010г.-</t>
  </si>
  <si>
    <t>Задолженность на 01.01.2014г.</t>
  </si>
  <si>
    <t>СМР-                1 102,569</t>
  </si>
  <si>
    <t>Бюджет УР; ц. 2001г.</t>
  </si>
  <si>
    <t>Бюджет МО; ц. 2001г</t>
  </si>
  <si>
    <t>бюджет МО ( ц. 2001г.)</t>
  </si>
  <si>
    <r>
      <t>бюджет УР</t>
    </r>
    <r>
      <rPr>
        <sz val="10"/>
        <rFont val="Times New Roman Cyr"/>
        <family val="1"/>
      </rPr>
      <t>, ( ц. 2010г.)</t>
    </r>
  </si>
  <si>
    <t xml:space="preserve">    Ф изическая культура и спорт.</t>
  </si>
  <si>
    <t>2006г.-2013г</t>
  </si>
  <si>
    <t>2013г</t>
  </si>
  <si>
    <t>СМР-               9 380,709; ПИР -550,105</t>
  </si>
  <si>
    <t>СМР -4 087,711</t>
  </si>
  <si>
    <t>ПИР-400,116; СМР -             4 087,711</t>
  </si>
  <si>
    <t>действ. (ц. 2013г.)</t>
  </si>
  <si>
    <t>2011-2014</t>
  </si>
  <si>
    <t>2012-2013</t>
  </si>
  <si>
    <t>СМР-               2 314,812</t>
  </si>
  <si>
    <t>ПИР- ООО " СМНП ЖКХ УР";                      СМР -ООО " Газ-Сервис".</t>
  </si>
  <si>
    <t>2012-2013г</t>
  </si>
  <si>
    <t>2013-2014г</t>
  </si>
  <si>
    <r>
      <t>бюджетМО</t>
    </r>
    <r>
      <rPr>
        <sz val="10"/>
        <color indexed="8"/>
        <rFont val="Times New Roman Cyr"/>
        <family val="1"/>
      </rPr>
      <t xml:space="preserve"> ц. 2001г.</t>
    </r>
  </si>
  <si>
    <t>2012г-2014гг</t>
  </si>
  <si>
    <t>2008г-2014гг.</t>
  </si>
  <si>
    <t>2008г-2014г.</t>
  </si>
  <si>
    <t>2011-2013г.</t>
  </si>
  <si>
    <t>действ.(  ц. 2013г)</t>
  </si>
  <si>
    <t>ПИР-               1 000,00; СМР-            90 648,00</t>
  </si>
  <si>
    <t>СМР-              1 160,916;  845,202</t>
  </si>
  <si>
    <t>СМР-               1 793,974</t>
  </si>
  <si>
    <t>СМР-527,00; 55,66</t>
  </si>
  <si>
    <t>2013г.</t>
  </si>
  <si>
    <t>ИП Татаринов В.В.</t>
  </si>
  <si>
    <t>ООО " Котр-Сервис"</t>
  </si>
  <si>
    <t>СМР-1459,980</t>
  </si>
  <si>
    <t>ПИР-990,00</t>
  </si>
  <si>
    <t>ООО " Меркурий +"</t>
  </si>
  <si>
    <t xml:space="preserve">1.Приобретение спортивно-оздоровительного комплекса в с. Сигаево Сарапульского района УР ( ц. 2001года) </t>
  </si>
  <si>
    <t>приобретение-          30 000,00</t>
  </si>
  <si>
    <r>
      <t xml:space="preserve">бюджет МО </t>
    </r>
    <r>
      <rPr>
        <sz val="10"/>
        <rFont val="Times New Roman Cyr"/>
        <family val="1"/>
      </rPr>
      <t>в (ц. 2001г).</t>
    </r>
  </si>
  <si>
    <t>5.Газораспределительные сети ул. Комсомольская с. Тарасово. (ц. 2001г.) 4,371км</t>
  </si>
  <si>
    <t>6. Газоснабжение дер. Межная Сарапульского района УР ( ПИР)             ( ц. 2009г.) 8,301км</t>
  </si>
  <si>
    <t>6  459,94</t>
  </si>
  <si>
    <t>СМР - 10141,81</t>
  </si>
  <si>
    <r>
      <t>ввод: 2010г-  2,57км;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2011г.-1,28км;</t>
    </r>
    <r>
      <rPr>
        <sz val="10"/>
        <rFont val="Times New Roman Cyr"/>
        <family val="0"/>
      </rPr>
      <t xml:space="preserve"> 2012г-1,715км</t>
    </r>
  </si>
  <si>
    <t>2013г-</t>
  </si>
  <si>
    <t>РОАО " Удмуртгаз"</t>
  </si>
  <si>
    <t>ввод 2013г-1,478км</t>
  </si>
  <si>
    <t>Ввод 2013г-1,361км</t>
  </si>
  <si>
    <t>6. Капитальный ремонт  здания школы в с. Уральский Сарапульского района УР  ( замена окон)             ( ц. 2001года)  60шт /  233,45 м2</t>
  </si>
  <si>
    <t>Ввод 2013г-60шт/233,45м2</t>
  </si>
  <si>
    <t>ООО " РосКамСтрой"; ООО " КамСтройПроект"</t>
  </si>
  <si>
    <t>ООО УК " Сервис Вам"</t>
  </si>
  <si>
    <t>9. Капитальный ремонт спортзала Соколовской основной общеобразовательной школы в дер. Соколовка Сарапульского района УР. (ц. 2001г) 150,20м2</t>
  </si>
  <si>
    <t>10. Капитальный ремонт крыши здания МБОУ " Кигбаевская средняя общеобразовательная школа" в с. Кигбаево Сарапульского района УР" 1128,0м2</t>
  </si>
  <si>
    <t>ввод 2013г- 1128,0м2</t>
  </si>
  <si>
    <t>ООО " ЛК-Проект"</t>
  </si>
  <si>
    <t>действ.(  ц. 2014г)</t>
  </si>
  <si>
    <t>в том числе,                      бюджет УР</t>
  </si>
  <si>
    <t>Администрация МО " Сарапульский район" -2010г.</t>
  </si>
  <si>
    <t>ООО УК " СервисВам"</t>
  </si>
  <si>
    <t xml:space="preserve">в том числе,                                  бюджет УР </t>
  </si>
  <si>
    <t>действ. ( ц. 2013г.)</t>
  </si>
  <si>
    <t>2012-2013гг.</t>
  </si>
  <si>
    <t>СМР-               1 256,838;       1 082,820; 631,214</t>
  </si>
  <si>
    <t>Администрация МО "Сарапульский район" 2013г.</t>
  </si>
  <si>
    <t>Остаток</t>
  </si>
  <si>
    <t>средств</t>
  </si>
  <si>
    <t>на счете</t>
  </si>
  <si>
    <t>16</t>
  </si>
  <si>
    <t>17</t>
  </si>
  <si>
    <r>
      <t>ввод             2007г-2,46км; 2009г-0,5078км; 2010г.-0,64км</t>
    </r>
    <r>
      <rPr>
        <b/>
        <sz val="10"/>
        <rFont val="Times New Roman Cyr"/>
        <family val="1"/>
      </rPr>
      <t xml:space="preserve">; </t>
    </r>
    <r>
      <rPr>
        <sz val="10"/>
        <rFont val="Times New Roman Cyr"/>
        <family val="1"/>
      </rPr>
      <t>2011г-1,44км;</t>
    </r>
    <r>
      <rPr>
        <sz val="10"/>
        <rFont val="Times New Roman Cyr"/>
        <family val="0"/>
      </rPr>
      <t xml:space="preserve"> 2012г-0,967км</t>
    </r>
  </si>
  <si>
    <t>ПСД готов, эспертизы нет</t>
  </si>
  <si>
    <t>в том числе,                      бюджет ФБ</t>
  </si>
  <si>
    <t>ввод 2013г-1662м2</t>
  </si>
  <si>
    <t xml:space="preserve">в том числе,                      бюджет УР </t>
  </si>
  <si>
    <t xml:space="preserve"> бюджет УР</t>
  </si>
  <si>
    <t>ООО                    " Газ-Сервис"</t>
  </si>
  <si>
    <t>ПИР- ГУП УР ПИ "Институт коплексного проекти-ния";                 СМР -         ООО " ИжТПС".</t>
  </si>
  <si>
    <t>ПИР- ГУП УР ПИ "Институт коплексного проектир-ния";                 СМР -         ООО " ИжТПС".</t>
  </si>
  <si>
    <t xml:space="preserve"> ГУП УР ПИ "Институт коплексного проектир-ния"</t>
  </si>
  <si>
    <t>ООО " Институт гражданского проектир-ния"</t>
  </si>
  <si>
    <t>ООО "Премьер-Сервис"</t>
  </si>
  <si>
    <t>Подготовила</t>
  </si>
  <si>
    <t>Киселева Т.П.</t>
  </si>
  <si>
    <t>mkpuks@udmnet.ru</t>
  </si>
  <si>
    <t>Администрация МО " Сарапульский район" -2012г.</t>
  </si>
  <si>
    <t>Администрация МО " Сарапульский район" -2013г.</t>
  </si>
  <si>
    <t>2012г.-</t>
  </si>
  <si>
    <t>Администрация МО                      " Сарапульский район" -2011г.</t>
  </si>
  <si>
    <t>ПСД готова; эксп-за не выполнена.</t>
  </si>
  <si>
    <t>Администрация МО                  " Сарапульский район" -2011г.</t>
  </si>
  <si>
    <t>Администрация МО                     " Сарапульский район" -2011г.</t>
  </si>
  <si>
    <t>Администрация МО                       " Сарапульский район" -2011г.</t>
  </si>
  <si>
    <t>Администрация МО                      " Сарапульский район" 2012г.</t>
  </si>
  <si>
    <t>Администрация МО                            " Сарапульский район" 2012г.</t>
  </si>
  <si>
    <t>Администрация МО                           " Сарапульский район" -2013г.</t>
  </si>
  <si>
    <t>Администрация МО  "Сарапульский район" 2013г.</t>
  </si>
  <si>
    <t>Администрация МО  "Сарапульский район" -2009г.</t>
  </si>
  <si>
    <t>Администрация МО  "Сарапульский район" -2008г.</t>
  </si>
  <si>
    <t>ввод 2013г.-150,20м2</t>
  </si>
  <si>
    <t>тел. 8-34149-2-44-88</t>
  </si>
  <si>
    <t>на 01.01.14г.</t>
  </si>
  <si>
    <t>Сметный остаток на 01.01.2015г.</t>
  </si>
  <si>
    <t>Выполнено на 01.01.2015г.</t>
  </si>
  <si>
    <t>В т.ч.в 2014г.</t>
  </si>
  <si>
    <t>Выполнено в 2014 г.</t>
  </si>
  <si>
    <t>Профинан-но в 2014г.</t>
  </si>
  <si>
    <t>Задолженность на 01.01.2015г.</t>
  </si>
  <si>
    <t>Остаток средств на счете на 01.01.2015г.</t>
  </si>
  <si>
    <t>Фактический ввод мощностей в 2014г.</t>
  </si>
  <si>
    <r>
      <t xml:space="preserve">бюджет МО </t>
    </r>
    <r>
      <rPr>
        <sz val="10"/>
        <rFont val="Times New Roman Cyr"/>
        <family val="1"/>
      </rPr>
      <t>( ц. 2001г.)</t>
    </r>
  </si>
  <si>
    <t>действ.  (2014г.)</t>
  </si>
  <si>
    <t>Ввод 2014г. -8,02км</t>
  </si>
  <si>
    <t>12.          Реконструкция здания Соколовской специальной (коррекционной) общеобразовательной школы -интернаат в дер. Соколовка. (ПИР) (ц. 2001г.) 550м2</t>
  </si>
  <si>
    <r>
      <t>бюджет кредит УР</t>
    </r>
    <r>
      <rPr>
        <sz val="10"/>
        <rFont val="Times New Roman Cyr"/>
        <family val="1"/>
      </rPr>
      <t xml:space="preserve"> ц. 2001г.</t>
    </r>
  </si>
  <si>
    <r>
      <t>ввод 2011г-4,073км;</t>
    </r>
    <r>
      <rPr>
        <b/>
        <sz val="10"/>
        <rFont val="Times New Roman Cyr"/>
        <family val="0"/>
      </rPr>
      <t xml:space="preserve"> </t>
    </r>
    <r>
      <rPr>
        <sz val="10"/>
        <rFont val="Times New Roman Cyr"/>
        <family val="0"/>
      </rPr>
      <t>2013г.-1,088км.</t>
    </r>
  </si>
  <si>
    <t>7. Газопроводы распределительные в дер. О-Болото Сарапульского района УР.( ц. 2001г). 7,50км</t>
  </si>
  <si>
    <t>8. Расширение газораспределительных сетей с. Нечкино, мкр. " Оползино", Сарапульский район, УР. (ц. 2001г.)  1,10км</t>
  </si>
  <si>
    <t>9. Расширение газораспределительных сетей по ул. Азина и ул. Советской в с. Нечкино Сарапульский район, УР. (ц. 2001г.)  1,012км</t>
  </si>
  <si>
    <t>10. Газоснабжение с. Кигбаево Сарапульского района УР( ц. 2001г.) 7,692км</t>
  </si>
  <si>
    <t>11. Газоснабжение дер. Юрино Сарапульского района УР                          (ц. 2001г.) 5,50км</t>
  </si>
  <si>
    <t>Ввод  2014г. -1,02км</t>
  </si>
  <si>
    <t>12. Газоснабжение с. Мостовое Сарапульского района УР (ц. 2001г.) 5,80км</t>
  </si>
  <si>
    <t>ПИР -490,856; экспертиза проекта -489,781</t>
  </si>
  <si>
    <t>ПСД готова.</t>
  </si>
  <si>
    <t>13. Газоснабжение дер. Юриха Сарапульского района УР (ц. 2001г.) 3,99км</t>
  </si>
  <si>
    <t>14. Газопровод для жилых домов по ул. Молодежная, ул. 40 лет Победы, ул. Гагарина, ул. Зеленая, ул. Чапаева в с. Мостовое Сарапульского района УР. ( Корректировка проекта-ПИР) (ц. 2001г.) 0,915км</t>
  </si>
  <si>
    <t>15. Газопровод для жилых домов по ул. Советской в с. Сигаево Сарапульского района УР ( 1 часть)                           (ц. 2001г.)0,73км</t>
  </si>
  <si>
    <t>16. Газопровод для жилых домов по ул. Советской в с. Сигаево Сарапульского района УР (2часть) (ц. 2001г.)1,247км.</t>
  </si>
  <si>
    <t>17. Газопровод для жилых домов по ул. Советской в с. Сигаево Сарапульского района УР (3часть)            (ц. 2001г.) 1,508км</t>
  </si>
  <si>
    <t>17.Газификация пос. Солнечный с. Сигаево Сарапульского района УР ( ц. 2001г) 1,433км</t>
  </si>
  <si>
    <r>
      <t>бюджет кредит УР</t>
    </r>
    <r>
      <rPr>
        <sz val="10"/>
        <rFont val="Times New Roman Cyr"/>
        <family val="1"/>
      </rPr>
      <t xml:space="preserve"> (ц. 2001г.)</t>
    </r>
  </si>
  <si>
    <t>18. Расширение газораспределительных сетей по ул. Школьная, Полевая, Камская, пер. Камский, Безымянный дер. Дулесово Сарапульского района УР. ( ц. 2001г) 1,369км</t>
  </si>
  <si>
    <t>19. Газификация дер. Пастухово Сарапульского района УР. (ц. 2001г. ) 1,04км</t>
  </si>
  <si>
    <t>ПИР-176,148; экспертиза проекта -130,536.</t>
  </si>
  <si>
    <t xml:space="preserve">                     бюджет кредит  УР </t>
  </si>
  <si>
    <t>ПСД готова; эксп-за на пром. безопасность выполнена</t>
  </si>
  <si>
    <t>действ. ( ц. 2014г.)</t>
  </si>
  <si>
    <r>
      <t>бюджет кредит УР</t>
    </r>
    <r>
      <rPr>
        <sz val="10"/>
        <rFont val="Times New Roman Cyr"/>
        <family val="1"/>
      </rPr>
      <t xml:space="preserve"> ( ц. 2001г.)</t>
    </r>
  </si>
  <si>
    <t>Ввод в 2014г. - 183мест</t>
  </si>
  <si>
    <t>Ввод в 2013г. -115мест</t>
  </si>
  <si>
    <r>
      <t>бюджет кредит  УР</t>
    </r>
    <r>
      <rPr>
        <sz val="10"/>
        <rFont val="Times New Roman Cyr"/>
        <family val="1"/>
      </rPr>
      <t xml:space="preserve"> ( ц. 2001г.)</t>
    </r>
  </si>
  <si>
    <t>ПСД готов</t>
  </si>
  <si>
    <t>ПИР-310,00; экспертиза сметной док-ции -36,00</t>
  </si>
  <si>
    <t>бюджет кредит УР</t>
  </si>
  <si>
    <t>1. Капитальный ремонт здания Дома культуры в с. Уральский Сарапульского района УР. ( в ц. 2001г.)</t>
  </si>
  <si>
    <r>
      <t>бюджет кредит УР</t>
    </r>
    <r>
      <rPr>
        <sz val="10"/>
        <rFont val="Times New Roman Cyr"/>
        <family val="1"/>
      </rPr>
      <t>, ( ц. 2010г.)</t>
    </r>
  </si>
  <si>
    <r>
      <t>бюджет кредит УР</t>
    </r>
    <r>
      <rPr>
        <sz val="10"/>
        <color indexed="8"/>
        <rFont val="Times New Roman Cyr"/>
        <family val="1"/>
      </rPr>
      <t xml:space="preserve"> (ц. 2001г.)</t>
    </r>
  </si>
  <si>
    <r>
      <t>бюджет УР</t>
    </r>
    <r>
      <rPr>
        <sz val="10"/>
        <color indexed="8"/>
        <rFont val="Times New Roman Cyr"/>
        <family val="0"/>
      </rPr>
      <t xml:space="preserve"> ( ц. 2001г.)</t>
    </r>
  </si>
  <si>
    <t>Приобретение 2013г-           30 000,0т.р</t>
  </si>
  <si>
    <t>2014-2016гг.</t>
  </si>
  <si>
    <t>1. Капитальный ремонт здания МФЦ предоставления государственных и муниципальных услуг Сарапульского района УР ( в том числе ПИР)</t>
  </si>
  <si>
    <t xml:space="preserve"> бюджет кредит УР</t>
  </si>
  <si>
    <t>Администрация МО    " Сарапульский район" -2012г.; ОАО                  " Газораспределение Ижевск"</t>
  </si>
  <si>
    <t>ООО " СМНП ЖКХ УР";        СМР - ООО " Теплоэнергоремонт"</t>
  </si>
  <si>
    <t>Ввод 2014г.- 3,9км</t>
  </si>
  <si>
    <t>1.Техническое перевооружение котельной по ул. Лермонтова,36Б в с. Сигаево Сарапульского района УР ( в ц. 2011года)</t>
  </si>
  <si>
    <t>бюджет  кредит УР</t>
  </si>
  <si>
    <t>ПИР-198,650</t>
  </si>
  <si>
    <t>ООО " Время окон"</t>
  </si>
  <si>
    <t>8. Капитальный ремонт  здания МДОУ " Детский сад дер. Юрино" в дер. Юрино Сарапульского района УР. ( ц. 2001года) ( 35 мест)</t>
  </si>
  <si>
    <t>Ввод  2014г. -35 мест</t>
  </si>
  <si>
    <t>890,10 (д/р); 3782,63</t>
  </si>
  <si>
    <t>116,15 (д/р);       0,00</t>
  </si>
  <si>
    <t>890,10 (д/р); 12 755,75</t>
  </si>
  <si>
    <t>128,65 (д/р);      2 912,24</t>
  </si>
  <si>
    <t>890,10 (д/р);          5 014,57</t>
  </si>
  <si>
    <t xml:space="preserve"> 1006,25 (д/р);      12 755,75</t>
  </si>
  <si>
    <t>890,10 (д/р);          15 679,18</t>
  </si>
  <si>
    <t>1018,75       ( д/ р;)        18 591,42</t>
  </si>
  <si>
    <t>11. Капитальный ремонт здания  МДОУ " Детский сад дер. Соколовка" с пристройкой дополнительных помещений в дер. Соколовка Сарапульского района УР. (ц. 2001г) 150,0м2/20мест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</si>
</sst>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10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sz val="10"/>
      <color indexed="10"/>
      <name val="Times New Roman Cyr"/>
      <family val="1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5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justify" wrapText="1"/>
    </xf>
    <xf numFmtId="49" fontId="1" fillId="32" borderId="10" xfId="0" applyNumberFormat="1" applyFont="1" applyFill="1" applyBorder="1" applyAlignment="1">
      <alignment horizontal="right" wrapText="1"/>
    </xf>
    <xf numFmtId="49" fontId="1" fillId="32" borderId="10" xfId="0" applyNumberFormat="1" applyFont="1" applyFill="1" applyBorder="1" applyAlignment="1">
      <alignment wrapText="1"/>
    </xf>
    <xf numFmtId="4" fontId="1" fillId="32" borderId="10" xfId="0" applyNumberFormat="1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2" fontId="1" fillId="32" borderId="10" xfId="0" applyNumberFormat="1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right" wrapText="1"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32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32" borderId="16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35" fillId="0" borderId="0" xfId="42" applyAlignment="1" applyProtection="1">
      <alignment/>
      <protection/>
    </xf>
    <xf numFmtId="49" fontId="1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4" fontId="1" fillId="33" borderId="16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4" fontId="1" fillId="33" borderId="18" xfId="0" applyNumberFormat="1" applyFont="1" applyFill="1" applyBorder="1" applyAlignment="1">
      <alignment/>
    </xf>
    <xf numFmtId="0" fontId="1" fillId="33" borderId="18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0" fontId="1" fillId="33" borderId="17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left" wrapText="1"/>
    </xf>
    <xf numFmtId="4" fontId="2" fillId="33" borderId="12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0" xfId="0" applyFont="1" applyFill="1" applyAlignment="1">
      <alignment/>
    </xf>
    <xf numFmtId="4" fontId="2" fillId="33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0" fillId="33" borderId="19" xfId="0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9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wrapText="1"/>
    </xf>
    <xf numFmtId="4" fontId="2" fillId="33" borderId="18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" fontId="1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4" fontId="1" fillId="33" borderId="12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4" fontId="4" fillId="33" borderId="11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wrapText="1" readingOrder="1"/>
    </xf>
    <xf numFmtId="4" fontId="2" fillId="33" borderId="12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4" fontId="1" fillId="0" borderId="12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33" borderId="12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33" borderId="17" xfId="0" applyNumberFormat="1" applyFont="1" applyFill="1" applyBorder="1" applyAlignment="1">
      <alignment horizontal="center" wrapText="1"/>
    </xf>
    <xf numFmtId="4" fontId="2" fillId="33" borderId="18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2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4" fontId="2" fillId="33" borderId="18" xfId="0" applyNumberFormat="1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kpuks@udmne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7"/>
  <sheetViews>
    <sheetView tabSelected="1" zoomScale="130" zoomScaleNormal="130" zoomScalePageLayoutView="0" workbookViewId="0" topLeftCell="A1">
      <pane xSplit="1" ySplit="5" topLeftCell="B10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20" sqref="G120"/>
    </sheetView>
  </sheetViews>
  <sheetFormatPr defaultColWidth="9.00390625" defaultRowHeight="12.75"/>
  <cols>
    <col min="1" max="1" width="20.625" style="2" customWidth="1"/>
    <col min="2" max="2" width="12.25390625" style="2" bestFit="1" customWidth="1"/>
    <col min="3" max="3" width="11.625" style="2" customWidth="1"/>
    <col min="4" max="4" width="9.875" style="2" bestFit="1" customWidth="1"/>
    <col min="5" max="5" width="9.125" style="2" customWidth="1"/>
    <col min="6" max="6" width="9.875" style="2" bestFit="1" customWidth="1"/>
    <col min="7" max="7" width="11.25390625" style="2" bestFit="1" customWidth="1"/>
    <col min="8" max="9" width="9.125" style="2" customWidth="1"/>
    <col min="10" max="10" width="8.75390625" style="2" customWidth="1"/>
    <col min="11" max="11" width="9.25390625" style="2" bestFit="1" customWidth="1"/>
    <col min="12" max="12" width="9.25390625" style="2" customWidth="1"/>
    <col min="13" max="13" width="10.125" style="2" bestFit="1" customWidth="1"/>
    <col min="14" max="14" width="9.375" style="2" bestFit="1" customWidth="1"/>
    <col min="15" max="18" width="11.25390625" style="2" bestFit="1" customWidth="1"/>
    <col min="19" max="20" width="11.00390625" style="2" bestFit="1" customWidth="1"/>
    <col min="21" max="21" width="10.25390625" style="2" customWidth="1"/>
    <col min="22" max="22" width="9.875" style="2" bestFit="1" customWidth="1"/>
    <col min="23" max="23" width="9.25390625" style="2" bestFit="1" customWidth="1"/>
    <col min="24" max="24" width="13.00390625" style="2" customWidth="1"/>
    <col min="25" max="25" width="13.25390625" style="2" customWidth="1"/>
    <col min="26" max="16384" width="9.125" style="2" customWidth="1"/>
  </cols>
  <sheetData>
    <row r="1" spans="1:25" ht="12.75" customHeight="1">
      <c r="A1" s="204" t="s">
        <v>0</v>
      </c>
      <c r="B1" s="204" t="s">
        <v>37</v>
      </c>
      <c r="C1" s="204" t="s">
        <v>40</v>
      </c>
      <c r="D1" s="204" t="s">
        <v>4</v>
      </c>
      <c r="E1" s="204"/>
      <c r="F1" s="204" t="s">
        <v>235</v>
      </c>
      <c r="G1" s="204"/>
      <c r="H1" s="204"/>
      <c r="I1" s="204"/>
      <c r="J1" s="207" t="s">
        <v>234</v>
      </c>
      <c r="K1" s="208"/>
      <c r="L1" s="53" t="s">
        <v>197</v>
      </c>
      <c r="M1" s="204" t="s">
        <v>133</v>
      </c>
      <c r="N1" s="204"/>
      <c r="O1" s="204" t="s">
        <v>237</v>
      </c>
      <c r="P1" s="204"/>
      <c r="Q1" s="211" t="s">
        <v>238</v>
      </c>
      <c r="R1" s="212"/>
      <c r="S1" s="204" t="s">
        <v>239</v>
      </c>
      <c r="T1" s="204"/>
      <c r="U1" s="217" t="s">
        <v>240</v>
      </c>
      <c r="V1" s="217" t="s">
        <v>29</v>
      </c>
      <c r="W1" s="204" t="s">
        <v>241</v>
      </c>
      <c r="X1" s="204" t="s">
        <v>30</v>
      </c>
      <c r="Y1" s="204" t="s">
        <v>5</v>
      </c>
    </row>
    <row r="2" spans="1:25" ht="12.75">
      <c r="A2" s="204"/>
      <c r="B2" s="204"/>
      <c r="C2" s="204"/>
      <c r="D2" s="204"/>
      <c r="E2" s="204"/>
      <c r="F2" s="204" t="s">
        <v>1</v>
      </c>
      <c r="G2" s="204"/>
      <c r="H2" s="204" t="s">
        <v>236</v>
      </c>
      <c r="I2" s="204"/>
      <c r="J2" s="209"/>
      <c r="K2" s="210"/>
      <c r="L2" s="54" t="s">
        <v>198</v>
      </c>
      <c r="M2" s="204"/>
      <c r="N2" s="204"/>
      <c r="O2" s="204"/>
      <c r="P2" s="204"/>
      <c r="Q2" s="204"/>
      <c r="R2" s="204"/>
      <c r="S2" s="204"/>
      <c r="T2" s="204"/>
      <c r="U2" s="218"/>
      <c r="V2" s="231"/>
      <c r="W2" s="204"/>
      <c r="X2" s="204"/>
      <c r="Y2" s="204"/>
    </row>
    <row r="3" spans="1:25" ht="12.75">
      <c r="A3" s="204"/>
      <c r="B3" s="204"/>
      <c r="C3" s="204"/>
      <c r="D3" s="1" t="s">
        <v>2</v>
      </c>
      <c r="E3" s="1" t="s">
        <v>3</v>
      </c>
      <c r="F3" s="1" t="s">
        <v>2</v>
      </c>
      <c r="G3" s="1" t="s">
        <v>3</v>
      </c>
      <c r="H3" s="1" t="s">
        <v>2</v>
      </c>
      <c r="I3" s="1" t="s">
        <v>3</v>
      </c>
      <c r="J3" s="1" t="s">
        <v>2</v>
      </c>
      <c r="K3" s="1" t="s">
        <v>3</v>
      </c>
      <c r="L3" s="54" t="s">
        <v>199</v>
      </c>
      <c r="M3" s="1" t="s">
        <v>2</v>
      </c>
      <c r="N3" s="1" t="s">
        <v>3</v>
      </c>
      <c r="O3" s="1" t="s">
        <v>2</v>
      </c>
      <c r="P3" s="1" t="s">
        <v>3</v>
      </c>
      <c r="Q3" s="1" t="s">
        <v>2</v>
      </c>
      <c r="R3" s="1" t="s">
        <v>3</v>
      </c>
      <c r="S3" s="1" t="s">
        <v>2</v>
      </c>
      <c r="T3" s="1" t="s">
        <v>3</v>
      </c>
      <c r="U3" s="218"/>
      <c r="V3" s="231"/>
      <c r="W3" s="204"/>
      <c r="X3" s="204"/>
      <c r="Y3" s="204"/>
    </row>
    <row r="4" spans="1:25" ht="30.75" customHeight="1">
      <c r="A4" s="204"/>
      <c r="B4" s="204"/>
      <c r="C4" s="204"/>
      <c r="D4" s="213" t="s">
        <v>52</v>
      </c>
      <c r="E4" s="213"/>
      <c r="F4" s="213"/>
      <c r="G4" s="213"/>
      <c r="H4" s="213"/>
      <c r="I4" s="213"/>
      <c r="J4" s="213"/>
      <c r="K4" s="213"/>
      <c r="L4" s="55" t="s">
        <v>233</v>
      </c>
      <c r="M4" s="214" t="s">
        <v>51</v>
      </c>
      <c r="N4" s="215"/>
      <c r="O4" s="215"/>
      <c r="P4" s="215"/>
      <c r="Q4" s="215"/>
      <c r="R4" s="215"/>
      <c r="S4" s="215"/>
      <c r="T4" s="216"/>
      <c r="U4" s="219"/>
      <c r="V4" s="232"/>
      <c r="W4" s="204"/>
      <c r="X4" s="204"/>
      <c r="Y4" s="204"/>
    </row>
    <row r="5" spans="1:25" ht="12.7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3" t="s">
        <v>20</v>
      </c>
      <c r="P5" s="3" t="s">
        <v>200</v>
      </c>
      <c r="Q5" s="3" t="s">
        <v>201</v>
      </c>
      <c r="R5" s="3" t="s">
        <v>21</v>
      </c>
      <c r="S5" s="3" t="s">
        <v>22</v>
      </c>
      <c r="T5" s="3" t="s">
        <v>23</v>
      </c>
      <c r="U5" s="3" t="s">
        <v>24</v>
      </c>
      <c r="V5" s="3" t="s">
        <v>25</v>
      </c>
      <c r="W5" s="3" t="s">
        <v>26</v>
      </c>
      <c r="X5" s="3" t="s">
        <v>27</v>
      </c>
      <c r="Y5" s="3" t="s">
        <v>28</v>
      </c>
    </row>
    <row r="6" spans="1:25" s="64" customFormat="1" ht="18.75" customHeight="1">
      <c r="A6" s="59" t="s">
        <v>43</v>
      </c>
      <c r="B6" s="60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  <c r="X6" s="63"/>
      <c r="Y6" s="63"/>
    </row>
    <row r="7" spans="1:25" s="64" customFormat="1" ht="51.75" customHeight="1">
      <c r="A7" s="60" t="s">
        <v>129</v>
      </c>
      <c r="B7" s="60" t="s">
        <v>140</v>
      </c>
      <c r="C7" s="65"/>
      <c r="D7" s="66">
        <v>2408.629</v>
      </c>
      <c r="E7" s="66">
        <v>1791.816</v>
      </c>
      <c r="F7" s="67">
        <v>1218.83</v>
      </c>
      <c r="G7" s="67">
        <v>1060.64</v>
      </c>
      <c r="H7" s="62"/>
      <c r="I7" s="62"/>
      <c r="J7" s="67">
        <v>1189.8</v>
      </c>
      <c r="K7" s="67">
        <v>731.18</v>
      </c>
      <c r="L7" s="67"/>
      <c r="M7" s="62"/>
      <c r="N7" s="62"/>
      <c r="O7" s="62"/>
      <c r="P7" s="62"/>
      <c r="Q7" s="62"/>
      <c r="R7" s="62"/>
      <c r="S7" s="62"/>
      <c r="T7" s="68"/>
      <c r="U7" s="69"/>
      <c r="V7" s="155">
        <v>6129.38</v>
      </c>
      <c r="W7" s="161" t="s">
        <v>202</v>
      </c>
      <c r="X7" s="161" t="s">
        <v>32</v>
      </c>
      <c r="Y7" s="161" t="s">
        <v>208</v>
      </c>
    </row>
    <row r="8" spans="1:25" s="64" customFormat="1" ht="15" customHeight="1">
      <c r="A8" s="57" t="s">
        <v>80</v>
      </c>
      <c r="B8" s="60"/>
      <c r="C8" s="65">
        <v>2441.395</v>
      </c>
      <c r="D8" s="66">
        <v>7683.13</v>
      </c>
      <c r="E8" s="66">
        <v>6216.17</v>
      </c>
      <c r="F8" s="70">
        <v>6129.38</v>
      </c>
      <c r="G8" s="62">
        <v>5433.8</v>
      </c>
      <c r="H8" s="62"/>
      <c r="I8" s="62"/>
      <c r="J8" s="62">
        <v>1553.75</v>
      </c>
      <c r="K8" s="62">
        <v>782.37</v>
      </c>
      <c r="L8" s="62"/>
      <c r="M8" s="62"/>
      <c r="N8" s="62"/>
      <c r="O8" s="62"/>
      <c r="P8" s="62"/>
      <c r="Q8" s="62"/>
      <c r="R8" s="62"/>
      <c r="S8" s="62"/>
      <c r="T8" s="68"/>
      <c r="U8" s="71"/>
      <c r="V8" s="156"/>
      <c r="W8" s="162"/>
      <c r="X8" s="162"/>
      <c r="Y8" s="162"/>
    </row>
    <row r="9" spans="1:25" s="64" customFormat="1" ht="19.5" customHeight="1">
      <c r="A9" s="72" t="s">
        <v>88</v>
      </c>
      <c r="B9" s="60"/>
      <c r="C9" s="61"/>
      <c r="D9" s="62"/>
      <c r="E9" s="62"/>
      <c r="F9" s="67">
        <v>1211.98</v>
      </c>
      <c r="G9" s="67">
        <v>1060.64</v>
      </c>
      <c r="H9" s="62"/>
      <c r="I9" s="62"/>
      <c r="J9" s="67"/>
      <c r="K9" s="67"/>
      <c r="L9" s="67"/>
      <c r="M9" s="62"/>
      <c r="N9" s="62"/>
      <c r="O9" s="62"/>
      <c r="P9" s="62"/>
      <c r="Q9" s="62"/>
      <c r="R9" s="62"/>
      <c r="S9" s="62"/>
      <c r="T9" s="68"/>
      <c r="U9" s="71"/>
      <c r="V9" s="156"/>
      <c r="W9" s="162"/>
      <c r="X9" s="162"/>
      <c r="Y9" s="162"/>
    </row>
    <row r="10" spans="1:25" s="64" customFormat="1" ht="15" customHeight="1">
      <c r="A10" s="57" t="s">
        <v>73</v>
      </c>
      <c r="B10" s="60"/>
      <c r="C10" s="61"/>
      <c r="D10" s="62"/>
      <c r="E10" s="62"/>
      <c r="F10" s="70">
        <v>6106.06</v>
      </c>
      <c r="G10" s="62">
        <v>5433.8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8"/>
      <c r="U10" s="71"/>
      <c r="V10" s="156"/>
      <c r="W10" s="162"/>
      <c r="X10" s="162"/>
      <c r="Y10" s="162"/>
    </row>
    <row r="11" spans="1:25" s="64" customFormat="1" ht="25.5" customHeight="1">
      <c r="A11" s="72" t="s">
        <v>112</v>
      </c>
      <c r="B11" s="60"/>
      <c r="C11" s="61"/>
      <c r="D11" s="62"/>
      <c r="E11" s="62"/>
      <c r="F11" s="70">
        <v>6.85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8"/>
      <c r="U11" s="71"/>
      <c r="V11" s="156"/>
      <c r="W11" s="162"/>
      <c r="X11" s="162"/>
      <c r="Y11" s="162"/>
    </row>
    <row r="12" spans="1:25" s="64" customFormat="1" ht="18" customHeight="1">
      <c r="A12" s="57" t="s">
        <v>73</v>
      </c>
      <c r="B12" s="60"/>
      <c r="C12" s="61"/>
      <c r="D12" s="62"/>
      <c r="E12" s="62"/>
      <c r="F12" s="70">
        <v>23.32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8"/>
      <c r="U12" s="73"/>
      <c r="V12" s="157"/>
      <c r="W12" s="163"/>
      <c r="X12" s="163"/>
      <c r="Y12" s="163"/>
    </row>
    <row r="13" spans="1:25" s="64" customFormat="1" ht="51" customHeight="1">
      <c r="A13" s="60" t="s">
        <v>65</v>
      </c>
      <c r="B13" s="60" t="s">
        <v>39</v>
      </c>
      <c r="C13" s="63" t="s">
        <v>44</v>
      </c>
      <c r="D13" s="66">
        <v>2867.87</v>
      </c>
      <c r="E13" s="66">
        <v>1979.44</v>
      </c>
      <c r="F13" s="62">
        <v>1502.513</v>
      </c>
      <c r="G13" s="62">
        <v>1199.305</v>
      </c>
      <c r="H13" s="62"/>
      <c r="I13" s="62"/>
      <c r="J13" s="62">
        <v>1365.357</v>
      </c>
      <c r="K13" s="62">
        <v>780.135</v>
      </c>
      <c r="L13" s="62"/>
      <c r="M13" s="62"/>
      <c r="N13" s="62"/>
      <c r="O13" s="62"/>
      <c r="P13" s="62"/>
      <c r="Q13" s="62"/>
      <c r="R13" s="62"/>
      <c r="S13" s="62"/>
      <c r="T13" s="68"/>
      <c r="U13" s="69"/>
      <c r="V13" s="74">
        <v>5980</v>
      </c>
      <c r="W13" s="75" t="s">
        <v>74</v>
      </c>
      <c r="X13" s="75" t="s">
        <v>32</v>
      </c>
      <c r="Y13" s="161" t="s">
        <v>208</v>
      </c>
    </row>
    <row r="14" spans="1:25" s="64" customFormat="1" ht="17.25" customHeight="1">
      <c r="A14" s="57" t="s">
        <v>53</v>
      </c>
      <c r="B14" s="60"/>
      <c r="C14" s="63">
        <v>10923.45</v>
      </c>
      <c r="D14" s="66">
        <v>11498.37</v>
      </c>
      <c r="E14" s="66">
        <v>9282.99</v>
      </c>
      <c r="F14" s="62">
        <v>5980</v>
      </c>
      <c r="G14" s="62">
        <v>4800</v>
      </c>
      <c r="H14" s="62"/>
      <c r="I14" s="62"/>
      <c r="J14" s="62">
        <v>5518.37</v>
      </c>
      <c r="K14" s="62">
        <v>4482.99</v>
      </c>
      <c r="L14" s="62"/>
      <c r="M14" s="62"/>
      <c r="N14" s="62"/>
      <c r="O14" s="62"/>
      <c r="P14" s="62"/>
      <c r="Q14" s="62"/>
      <c r="R14" s="62"/>
      <c r="S14" s="62"/>
      <c r="T14" s="68"/>
      <c r="U14" s="73"/>
      <c r="V14" s="76"/>
      <c r="W14" s="77"/>
      <c r="X14" s="77"/>
      <c r="Y14" s="163"/>
    </row>
    <row r="15" spans="1:25" s="64" customFormat="1" ht="56.25" customHeight="1">
      <c r="A15" s="60" t="s">
        <v>66</v>
      </c>
      <c r="B15" s="60" t="s">
        <v>39</v>
      </c>
      <c r="C15" s="78"/>
      <c r="D15" s="66">
        <v>1069.22</v>
      </c>
      <c r="E15" s="66">
        <v>742.73</v>
      </c>
      <c r="F15" s="62">
        <v>580.92</v>
      </c>
      <c r="G15" s="62">
        <v>536.75</v>
      </c>
      <c r="H15" s="62"/>
      <c r="I15" s="62"/>
      <c r="J15" s="62">
        <v>488.3</v>
      </c>
      <c r="K15" s="62">
        <v>205.98</v>
      </c>
      <c r="L15" s="62"/>
      <c r="M15" s="62"/>
      <c r="N15" s="62"/>
      <c r="O15" s="62"/>
      <c r="P15" s="62"/>
      <c r="Q15" s="62"/>
      <c r="R15" s="62"/>
      <c r="S15" s="62"/>
      <c r="T15" s="68"/>
      <c r="U15" s="69"/>
      <c r="V15" s="74">
        <v>2727.08</v>
      </c>
      <c r="W15" s="75" t="s">
        <v>75</v>
      </c>
      <c r="X15" s="75" t="s">
        <v>32</v>
      </c>
      <c r="Y15" s="161" t="s">
        <v>31</v>
      </c>
    </row>
    <row r="16" spans="1:25" s="64" customFormat="1" ht="12.75">
      <c r="A16" s="57" t="s">
        <v>54</v>
      </c>
      <c r="B16" s="60"/>
      <c r="C16" s="78">
        <v>2300.23</v>
      </c>
      <c r="D16" s="66">
        <v>3502.07</v>
      </c>
      <c r="E16" s="66">
        <v>2702.69</v>
      </c>
      <c r="F16" s="62">
        <v>2727.08</v>
      </c>
      <c r="G16" s="62">
        <v>2300.23</v>
      </c>
      <c r="H16" s="62"/>
      <c r="I16" s="62"/>
      <c r="J16" s="62">
        <v>774.99</v>
      </c>
      <c r="K16" s="62">
        <v>402.46</v>
      </c>
      <c r="L16" s="62"/>
      <c r="M16" s="62"/>
      <c r="N16" s="62"/>
      <c r="O16" s="62"/>
      <c r="P16" s="62"/>
      <c r="Q16" s="62"/>
      <c r="R16" s="62"/>
      <c r="S16" s="62"/>
      <c r="T16" s="68"/>
      <c r="U16" s="71"/>
      <c r="V16" s="79"/>
      <c r="W16" s="80"/>
      <c r="X16" s="80"/>
      <c r="Y16" s="162"/>
    </row>
    <row r="17" spans="1:25" s="64" customFormat="1" ht="12.75">
      <c r="A17" s="81" t="s">
        <v>87</v>
      </c>
      <c r="B17" s="60"/>
      <c r="C17" s="61"/>
      <c r="D17" s="62"/>
      <c r="E17" s="62"/>
      <c r="F17" s="62">
        <v>580.92</v>
      </c>
      <c r="G17" s="62">
        <v>536.75</v>
      </c>
      <c r="H17" s="62"/>
      <c r="I17" s="62"/>
      <c r="J17" s="62">
        <v>488.3</v>
      </c>
      <c r="K17" s="62">
        <v>205.98</v>
      </c>
      <c r="L17" s="62"/>
      <c r="M17" s="62"/>
      <c r="N17" s="62"/>
      <c r="O17" s="62"/>
      <c r="P17" s="62"/>
      <c r="Q17" s="62"/>
      <c r="R17" s="62"/>
      <c r="S17" s="62"/>
      <c r="T17" s="68"/>
      <c r="U17" s="71"/>
      <c r="V17" s="79"/>
      <c r="W17" s="80"/>
      <c r="X17" s="80"/>
      <c r="Y17" s="162"/>
    </row>
    <row r="18" spans="1:25" s="64" customFormat="1" ht="12.75">
      <c r="A18" s="57" t="s">
        <v>56</v>
      </c>
      <c r="B18" s="60"/>
      <c r="C18" s="61"/>
      <c r="D18" s="62"/>
      <c r="E18" s="62"/>
      <c r="F18" s="62">
        <v>2727.08</v>
      </c>
      <c r="G18" s="62">
        <v>2300.23</v>
      </c>
      <c r="H18" s="62"/>
      <c r="I18" s="62"/>
      <c r="J18" s="62">
        <v>774.99</v>
      </c>
      <c r="K18" s="62">
        <v>402.46</v>
      </c>
      <c r="L18" s="62"/>
      <c r="M18" s="62"/>
      <c r="N18" s="62"/>
      <c r="O18" s="62"/>
      <c r="P18" s="62"/>
      <c r="Q18" s="62"/>
      <c r="R18" s="62"/>
      <c r="S18" s="62"/>
      <c r="T18" s="68"/>
      <c r="U18" s="73"/>
      <c r="V18" s="76"/>
      <c r="W18" s="77"/>
      <c r="X18" s="77"/>
      <c r="Y18" s="163"/>
    </row>
    <row r="19" spans="1:25" s="64" customFormat="1" ht="53.25" customHeight="1">
      <c r="A19" s="60" t="s">
        <v>78</v>
      </c>
      <c r="B19" s="60" t="s">
        <v>39</v>
      </c>
      <c r="C19" s="63" t="s">
        <v>45</v>
      </c>
      <c r="D19" s="66">
        <v>2340.55</v>
      </c>
      <c r="E19" s="66">
        <v>1096.61</v>
      </c>
      <c r="F19" s="62">
        <v>609.52</v>
      </c>
      <c r="G19" s="62">
        <v>493.64</v>
      </c>
      <c r="H19" s="62"/>
      <c r="I19" s="62"/>
      <c r="J19" s="62">
        <v>1731.03</v>
      </c>
      <c r="K19" s="62">
        <v>602.97</v>
      </c>
      <c r="L19" s="62"/>
      <c r="M19" s="62"/>
      <c r="N19" s="62"/>
      <c r="O19" s="62"/>
      <c r="P19" s="62"/>
      <c r="Q19" s="62"/>
      <c r="R19" s="62"/>
      <c r="S19" s="62"/>
      <c r="T19" s="68"/>
      <c r="U19" s="69"/>
      <c r="V19" s="74">
        <v>2391</v>
      </c>
      <c r="W19" s="75" t="s">
        <v>76</v>
      </c>
      <c r="X19" s="173" t="s">
        <v>32</v>
      </c>
      <c r="Y19" s="173" t="s">
        <v>31</v>
      </c>
    </row>
    <row r="20" spans="1:25" s="64" customFormat="1" ht="18.75" customHeight="1">
      <c r="A20" s="57" t="s">
        <v>55</v>
      </c>
      <c r="B20" s="60"/>
      <c r="C20" s="61">
        <v>7006.39</v>
      </c>
      <c r="D20" s="66">
        <v>7453.61</v>
      </c>
      <c r="E20" s="66">
        <v>4399.6</v>
      </c>
      <c r="F20" s="62">
        <v>2391</v>
      </c>
      <c r="G20" s="62">
        <v>1850</v>
      </c>
      <c r="H20" s="62"/>
      <c r="I20" s="62"/>
      <c r="J20" s="62">
        <v>5062.61</v>
      </c>
      <c r="K20" s="62">
        <v>2549.6</v>
      </c>
      <c r="L20" s="62"/>
      <c r="M20" s="62"/>
      <c r="N20" s="62"/>
      <c r="O20" s="62"/>
      <c r="P20" s="62"/>
      <c r="Q20" s="62"/>
      <c r="R20" s="62"/>
      <c r="S20" s="62"/>
      <c r="T20" s="68"/>
      <c r="U20" s="73"/>
      <c r="V20" s="76"/>
      <c r="W20" s="77"/>
      <c r="X20" s="175"/>
      <c r="Y20" s="175"/>
    </row>
    <row r="21" spans="1:25" s="38" customFormat="1" ht="69.75" customHeight="1">
      <c r="A21" s="18" t="s">
        <v>171</v>
      </c>
      <c r="B21" s="18" t="s">
        <v>130</v>
      </c>
      <c r="C21" s="30"/>
      <c r="D21" s="34">
        <v>1082.53</v>
      </c>
      <c r="E21" s="34">
        <v>635.68</v>
      </c>
      <c r="F21" s="30">
        <v>909.09</v>
      </c>
      <c r="G21" s="30">
        <v>562.95</v>
      </c>
      <c r="H21" s="30"/>
      <c r="I21" s="30"/>
      <c r="J21" s="30">
        <v>173.9</v>
      </c>
      <c r="K21" s="30">
        <v>72.73</v>
      </c>
      <c r="L21" s="30"/>
      <c r="M21" s="30"/>
      <c r="N21" s="30"/>
      <c r="O21" s="30"/>
      <c r="P21" s="30"/>
      <c r="Q21" s="30"/>
      <c r="R21" s="30"/>
      <c r="S21" s="30"/>
      <c r="T21" s="35"/>
      <c r="U21" s="52"/>
      <c r="V21" s="36">
        <v>4600</v>
      </c>
      <c r="W21" s="37" t="s">
        <v>77</v>
      </c>
      <c r="X21" s="228" t="s">
        <v>36</v>
      </c>
      <c r="Y21" s="228" t="s">
        <v>208</v>
      </c>
    </row>
    <row r="22" spans="1:25" s="89" customFormat="1" ht="12.75">
      <c r="A22" s="82" t="s">
        <v>98</v>
      </c>
      <c r="B22" s="83"/>
      <c r="C22" s="67">
        <v>4632.88</v>
      </c>
      <c r="D22" s="84">
        <v>5802</v>
      </c>
      <c r="E22" s="84">
        <v>4221</v>
      </c>
      <c r="F22" s="67">
        <v>4600</v>
      </c>
      <c r="G22" s="67">
        <v>3671.8</v>
      </c>
      <c r="H22" s="67"/>
      <c r="I22" s="67"/>
      <c r="J22" s="67">
        <v>1202</v>
      </c>
      <c r="K22" s="67">
        <v>549.2</v>
      </c>
      <c r="L22" s="67"/>
      <c r="M22" s="67"/>
      <c r="N22" s="67"/>
      <c r="O22" s="67"/>
      <c r="P22" s="67"/>
      <c r="Q22" s="67"/>
      <c r="R22" s="67"/>
      <c r="S22" s="67"/>
      <c r="T22" s="85"/>
      <c r="U22" s="86"/>
      <c r="V22" s="87"/>
      <c r="W22" s="88"/>
      <c r="X22" s="229"/>
      <c r="Y22" s="229"/>
    </row>
    <row r="23" spans="1:25" s="89" customFormat="1" ht="12.75">
      <c r="A23" s="90" t="s">
        <v>102</v>
      </c>
      <c r="B23" s="83"/>
      <c r="C23" s="67"/>
      <c r="D23" s="67"/>
      <c r="E23" s="67"/>
      <c r="F23" s="67">
        <v>909.09</v>
      </c>
      <c r="G23" s="67">
        <v>562.95</v>
      </c>
      <c r="H23" s="67"/>
      <c r="I23" s="67"/>
      <c r="J23" s="67">
        <v>173.9</v>
      </c>
      <c r="K23" s="67">
        <v>72.73</v>
      </c>
      <c r="L23" s="67"/>
      <c r="M23" s="67"/>
      <c r="N23" s="67"/>
      <c r="O23" s="67"/>
      <c r="P23" s="67"/>
      <c r="Q23" s="67"/>
      <c r="R23" s="67"/>
      <c r="S23" s="67"/>
      <c r="T23" s="85"/>
      <c r="U23" s="86"/>
      <c r="V23" s="87"/>
      <c r="W23" s="88"/>
      <c r="X23" s="229"/>
      <c r="Y23" s="229"/>
    </row>
    <row r="24" spans="1:25" s="89" customFormat="1" ht="12.75">
      <c r="A24" s="82" t="s">
        <v>98</v>
      </c>
      <c r="B24" s="83"/>
      <c r="C24" s="67"/>
      <c r="D24" s="67"/>
      <c r="E24" s="67"/>
      <c r="F24" s="67">
        <v>4600</v>
      </c>
      <c r="G24" s="67">
        <v>3671.8</v>
      </c>
      <c r="H24" s="67"/>
      <c r="I24" s="67"/>
      <c r="J24" s="67">
        <v>1202</v>
      </c>
      <c r="K24" s="67">
        <v>549.2</v>
      </c>
      <c r="L24" s="67"/>
      <c r="M24" s="67"/>
      <c r="N24" s="67"/>
      <c r="O24" s="67"/>
      <c r="P24" s="67"/>
      <c r="Q24" s="67"/>
      <c r="R24" s="67"/>
      <c r="S24" s="67"/>
      <c r="T24" s="85"/>
      <c r="U24" s="86"/>
      <c r="V24" s="87"/>
      <c r="W24" s="88"/>
      <c r="X24" s="230"/>
      <c r="Y24" s="230"/>
    </row>
    <row r="25" spans="1:25" s="64" customFormat="1" ht="57.75" customHeight="1">
      <c r="A25" s="60" t="s">
        <v>172</v>
      </c>
      <c r="B25" s="60" t="s">
        <v>46</v>
      </c>
      <c r="C25" s="65"/>
      <c r="D25" s="66">
        <v>2337.55</v>
      </c>
      <c r="E25" s="66">
        <v>1754.1</v>
      </c>
      <c r="F25" s="62">
        <v>1540.63</v>
      </c>
      <c r="G25" s="62">
        <v>1093.19</v>
      </c>
      <c r="H25" s="62">
        <v>23.28</v>
      </c>
      <c r="I25" s="62"/>
      <c r="J25" s="62">
        <v>796.92</v>
      </c>
      <c r="K25" s="62">
        <v>660.91</v>
      </c>
      <c r="L25" s="62"/>
      <c r="M25" s="62"/>
      <c r="N25" s="62"/>
      <c r="O25" s="62"/>
      <c r="P25" s="62"/>
      <c r="Q25" s="62"/>
      <c r="R25" s="62"/>
      <c r="S25" s="62"/>
      <c r="T25" s="68"/>
      <c r="U25" s="186"/>
      <c r="V25" s="155">
        <v>7587.02</v>
      </c>
      <c r="W25" s="161" t="s">
        <v>247</v>
      </c>
      <c r="X25" s="161" t="s">
        <v>41</v>
      </c>
      <c r="Y25" s="161" t="s">
        <v>31</v>
      </c>
    </row>
    <row r="26" spans="1:25" s="64" customFormat="1" ht="27" customHeight="1">
      <c r="A26" s="57" t="s">
        <v>67</v>
      </c>
      <c r="B26" s="60" t="s">
        <v>68</v>
      </c>
      <c r="C26" s="65">
        <v>11721.57</v>
      </c>
      <c r="D26" s="66">
        <v>12838.52</v>
      </c>
      <c r="E26" s="66">
        <v>10349.12</v>
      </c>
      <c r="F26" s="62">
        <v>7683.42</v>
      </c>
      <c r="G26" s="62">
        <v>6459.94</v>
      </c>
      <c r="H26" s="62">
        <v>96.4</v>
      </c>
      <c r="I26" s="62"/>
      <c r="J26" s="62">
        <v>5155.1</v>
      </c>
      <c r="K26" s="62">
        <v>3889.18</v>
      </c>
      <c r="L26" s="62"/>
      <c r="M26" s="62">
        <v>500</v>
      </c>
      <c r="N26" s="68">
        <v>489.3</v>
      </c>
      <c r="O26" s="62">
        <v>96.4</v>
      </c>
      <c r="P26" s="62"/>
      <c r="Q26" s="62">
        <v>596.4</v>
      </c>
      <c r="R26" s="68">
        <v>489.3</v>
      </c>
      <c r="S26" s="62"/>
      <c r="T26" s="68"/>
      <c r="U26" s="187"/>
      <c r="V26" s="156"/>
      <c r="W26" s="162"/>
      <c r="X26" s="162"/>
      <c r="Y26" s="162"/>
    </row>
    <row r="27" spans="1:25" s="64" customFormat="1" ht="15.75" customHeight="1">
      <c r="A27" s="81" t="s">
        <v>88</v>
      </c>
      <c r="B27" s="60"/>
      <c r="C27" s="65"/>
      <c r="D27" s="62"/>
      <c r="E27" s="62"/>
      <c r="F27" s="62">
        <v>1503.73</v>
      </c>
      <c r="G27" s="62">
        <v>1093.19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8"/>
      <c r="U27" s="187"/>
      <c r="V27" s="156"/>
      <c r="W27" s="162"/>
      <c r="X27" s="162"/>
      <c r="Y27" s="162"/>
    </row>
    <row r="28" spans="1:25" s="64" customFormat="1" ht="13.5" customHeight="1">
      <c r="A28" s="57" t="s">
        <v>57</v>
      </c>
      <c r="B28" s="60"/>
      <c r="C28" s="65"/>
      <c r="D28" s="62"/>
      <c r="E28" s="62"/>
      <c r="F28" s="62">
        <v>7540</v>
      </c>
      <c r="G28" s="70" t="s">
        <v>173</v>
      </c>
      <c r="H28" s="62"/>
      <c r="I28" s="62"/>
      <c r="J28" s="62"/>
      <c r="K28" s="62"/>
      <c r="L28" s="62"/>
      <c r="M28" s="62">
        <v>500</v>
      </c>
      <c r="N28" s="68">
        <v>489.3</v>
      </c>
      <c r="O28" s="62">
        <v>96.4</v>
      </c>
      <c r="P28" s="62"/>
      <c r="Q28" s="62"/>
      <c r="R28" s="68"/>
      <c r="S28" s="62"/>
      <c r="T28" s="68"/>
      <c r="U28" s="187"/>
      <c r="V28" s="156"/>
      <c r="W28" s="162"/>
      <c r="X28" s="162"/>
      <c r="Y28" s="162"/>
    </row>
    <row r="29" spans="1:25" s="64" customFormat="1" ht="13.5" customHeight="1">
      <c r="A29" s="91" t="s">
        <v>89</v>
      </c>
      <c r="B29" s="60"/>
      <c r="C29" s="65"/>
      <c r="D29" s="62"/>
      <c r="E29" s="62"/>
      <c r="F29" s="62">
        <v>13.62</v>
      </c>
      <c r="G29" s="62"/>
      <c r="H29" s="62">
        <v>23.28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8"/>
      <c r="U29" s="187"/>
      <c r="V29" s="156"/>
      <c r="W29" s="162"/>
      <c r="X29" s="162"/>
      <c r="Y29" s="162"/>
    </row>
    <row r="30" spans="1:25" s="64" customFormat="1" ht="13.5" customHeight="1">
      <c r="A30" s="57" t="s">
        <v>69</v>
      </c>
      <c r="B30" s="60"/>
      <c r="C30" s="65"/>
      <c r="D30" s="62"/>
      <c r="E30" s="62"/>
      <c r="F30" s="62">
        <v>143.42</v>
      </c>
      <c r="G30" s="62"/>
      <c r="H30" s="62">
        <v>96.4</v>
      </c>
      <c r="I30" s="62"/>
      <c r="J30" s="62"/>
      <c r="K30" s="62"/>
      <c r="L30" s="62"/>
      <c r="M30" s="62"/>
      <c r="N30" s="62"/>
      <c r="O30" s="62"/>
      <c r="P30" s="62"/>
      <c r="Q30" s="62">
        <v>96.4</v>
      </c>
      <c r="R30" s="62"/>
      <c r="S30" s="62"/>
      <c r="T30" s="68"/>
      <c r="U30" s="187"/>
      <c r="V30" s="156"/>
      <c r="W30" s="162"/>
      <c r="X30" s="162"/>
      <c r="Y30" s="162"/>
    </row>
    <row r="31" spans="1:25" s="64" customFormat="1" ht="27" customHeight="1">
      <c r="A31" s="81" t="s">
        <v>246</v>
      </c>
      <c r="B31" s="60"/>
      <c r="C31" s="65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8"/>
      <c r="U31" s="187"/>
      <c r="V31" s="156"/>
      <c r="W31" s="162"/>
      <c r="X31" s="162"/>
      <c r="Y31" s="162"/>
    </row>
    <row r="32" spans="1:25" s="64" customFormat="1" ht="13.5" customHeight="1">
      <c r="A32" s="57" t="s">
        <v>69</v>
      </c>
      <c r="B32" s="60"/>
      <c r="C32" s="65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>
        <v>500</v>
      </c>
      <c r="R32" s="62">
        <v>489.3</v>
      </c>
      <c r="S32" s="62"/>
      <c r="T32" s="68"/>
      <c r="U32" s="188"/>
      <c r="V32" s="157"/>
      <c r="W32" s="163"/>
      <c r="X32" s="163"/>
      <c r="Y32" s="163"/>
    </row>
    <row r="33" spans="1:25" s="64" customFormat="1" ht="68.25" customHeight="1">
      <c r="A33" s="58" t="s">
        <v>248</v>
      </c>
      <c r="B33" s="60" t="s">
        <v>131</v>
      </c>
      <c r="C33" s="65"/>
      <c r="D33" s="66">
        <v>1664.74</v>
      </c>
      <c r="E33" s="66">
        <v>1313.44</v>
      </c>
      <c r="F33" s="62">
        <v>1358.94</v>
      </c>
      <c r="G33" s="62">
        <v>1180.22</v>
      </c>
      <c r="H33" s="62"/>
      <c r="I33" s="62"/>
      <c r="J33" s="62">
        <v>596.54</v>
      </c>
      <c r="K33" s="62">
        <v>573.79</v>
      </c>
      <c r="L33" s="62"/>
      <c r="M33" s="62"/>
      <c r="N33" s="62"/>
      <c r="O33" s="62"/>
      <c r="P33" s="62"/>
      <c r="Q33" s="62"/>
      <c r="R33" s="62"/>
      <c r="S33" s="62"/>
      <c r="T33" s="68"/>
      <c r="U33" s="69"/>
      <c r="V33" s="167">
        <v>5785</v>
      </c>
      <c r="W33" s="220" t="s">
        <v>175</v>
      </c>
      <c r="X33" s="173" t="s">
        <v>190</v>
      </c>
      <c r="Y33" s="173" t="s">
        <v>31</v>
      </c>
    </row>
    <row r="34" spans="1:25" s="64" customFormat="1" ht="28.5" customHeight="1">
      <c r="A34" s="57" t="s">
        <v>70</v>
      </c>
      <c r="B34" s="60"/>
      <c r="C34" s="65" t="s">
        <v>174</v>
      </c>
      <c r="D34" s="66">
        <v>7716.89</v>
      </c>
      <c r="E34" s="66">
        <v>6438.69</v>
      </c>
      <c r="F34" s="62">
        <v>5785</v>
      </c>
      <c r="G34" s="62">
        <v>5560.34</v>
      </c>
      <c r="H34" s="62"/>
      <c r="I34" s="62"/>
      <c r="J34" s="62">
        <v>1931.89</v>
      </c>
      <c r="K34" s="62">
        <v>949.69</v>
      </c>
      <c r="L34" s="62"/>
      <c r="M34" s="62"/>
      <c r="N34" s="62"/>
      <c r="O34" s="62"/>
      <c r="P34" s="62"/>
      <c r="Q34" s="62"/>
      <c r="R34" s="62"/>
      <c r="S34" s="62"/>
      <c r="T34" s="68"/>
      <c r="U34" s="71"/>
      <c r="V34" s="168"/>
      <c r="W34" s="221"/>
      <c r="X34" s="174"/>
      <c r="Y34" s="174"/>
    </row>
    <row r="35" spans="1:25" s="64" customFormat="1" ht="15.75" customHeight="1">
      <c r="A35" s="81" t="s">
        <v>88</v>
      </c>
      <c r="B35" s="60"/>
      <c r="C35" s="65"/>
      <c r="D35" s="62"/>
      <c r="E35" s="62"/>
      <c r="F35" s="62">
        <v>1358.94</v>
      </c>
      <c r="G35" s="62">
        <v>1180.22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8"/>
      <c r="U35" s="71"/>
      <c r="V35" s="168"/>
      <c r="W35" s="221"/>
      <c r="X35" s="174"/>
      <c r="Y35" s="174"/>
    </row>
    <row r="36" spans="1:25" s="64" customFormat="1" ht="15.75" customHeight="1">
      <c r="A36" s="57" t="s">
        <v>64</v>
      </c>
      <c r="B36" s="60"/>
      <c r="C36" s="65"/>
      <c r="D36" s="62"/>
      <c r="E36" s="62"/>
      <c r="F36" s="62">
        <v>5785</v>
      </c>
      <c r="G36" s="62">
        <v>5560.34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8"/>
      <c r="U36" s="73"/>
      <c r="V36" s="169"/>
      <c r="W36" s="222"/>
      <c r="X36" s="175"/>
      <c r="Y36" s="175"/>
    </row>
    <row r="37" spans="1:25" s="64" customFormat="1" ht="80.25" customHeight="1">
      <c r="A37" s="58" t="s">
        <v>249</v>
      </c>
      <c r="B37" s="60" t="s">
        <v>132</v>
      </c>
      <c r="C37" s="65"/>
      <c r="D37" s="66">
        <v>603.7</v>
      </c>
      <c r="E37" s="66">
        <v>474.7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8"/>
      <c r="U37" s="69"/>
      <c r="V37" s="155"/>
      <c r="W37" s="201"/>
      <c r="X37" s="223"/>
      <c r="Y37" s="161"/>
    </row>
    <row r="38" spans="1:25" s="64" customFormat="1" ht="15.75" customHeight="1">
      <c r="A38" s="57" t="s">
        <v>64</v>
      </c>
      <c r="B38" s="60"/>
      <c r="C38" s="65"/>
      <c r="D38" s="66">
        <v>2442.8</v>
      </c>
      <c r="E38" s="66">
        <v>2831.53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8"/>
      <c r="U38" s="73"/>
      <c r="V38" s="157"/>
      <c r="W38" s="203"/>
      <c r="X38" s="224"/>
      <c r="Y38" s="163"/>
    </row>
    <row r="39" spans="1:25" s="64" customFormat="1" ht="79.5" customHeight="1">
      <c r="A39" s="58" t="s">
        <v>250</v>
      </c>
      <c r="B39" s="60" t="s">
        <v>132</v>
      </c>
      <c r="C39" s="65"/>
      <c r="D39" s="66">
        <v>284.81</v>
      </c>
      <c r="E39" s="66">
        <v>182.38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8"/>
      <c r="U39" s="69"/>
      <c r="V39" s="155"/>
      <c r="W39" s="201"/>
      <c r="X39" s="223"/>
      <c r="Y39" s="161"/>
    </row>
    <row r="40" spans="1:25" s="64" customFormat="1" ht="16.5" customHeight="1">
      <c r="A40" s="57" t="s">
        <v>64</v>
      </c>
      <c r="B40" s="60"/>
      <c r="C40" s="65"/>
      <c r="D40" s="66">
        <v>1184.83</v>
      </c>
      <c r="E40" s="66">
        <v>1352.31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8"/>
      <c r="U40" s="73"/>
      <c r="V40" s="157"/>
      <c r="W40" s="203"/>
      <c r="X40" s="224"/>
      <c r="Y40" s="163"/>
    </row>
    <row r="41" spans="1:25" s="64" customFormat="1" ht="57" customHeight="1">
      <c r="A41" s="58" t="s">
        <v>251</v>
      </c>
      <c r="B41" s="60" t="s">
        <v>153</v>
      </c>
      <c r="C41" s="65"/>
      <c r="D41" s="66">
        <v>2142.13</v>
      </c>
      <c r="E41" s="62">
        <v>1675.48</v>
      </c>
      <c r="F41" s="62">
        <v>2142.13</v>
      </c>
      <c r="G41" s="62">
        <v>1675.48</v>
      </c>
      <c r="H41" s="62">
        <v>1439.96</v>
      </c>
      <c r="I41" s="62">
        <v>1285.27</v>
      </c>
      <c r="J41" s="62">
        <v>0</v>
      </c>
      <c r="K41" s="62">
        <v>0</v>
      </c>
      <c r="L41" s="62"/>
      <c r="M41" s="62"/>
      <c r="N41" s="62"/>
      <c r="O41" s="62"/>
      <c r="P41" s="62"/>
      <c r="Q41" s="62"/>
      <c r="R41" s="62"/>
      <c r="S41" s="62"/>
      <c r="T41" s="68"/>
      <c r="U41" s="164"/>
      <c r="V41" s="167">
        <v>10562.29</v>
      </c>
      <c r="W41" s="176" t="s">
        <v>244</v>
      </c>
      <c r="X41" s="173" t="s">
        <v>217</v>
      </c>
      <c r="Y41" s="173" t="s">
        <v>209</v>
      </c>
    </row>
    <row r="42" spans="1:25" s="64" customFormat="1" ht="24" customHeight="1">
      <c r="A42" s="57" t="s">
        <v>106</v>
      </c>
      <c r="B42" s="60"/>
      <c r="C42" s="65" t="s">
        <v>142</v>
      </c>
      <c r="D42" s="66">
        <v>12046.76</v>
      </c>
      <c r="E42" s="62">
        <v>10000.07</v>
      </c>
      <c r="F42" s="62">
        <v>10562.29</v>
      </c>
      <c r="G42" s="62">
        <v>9345.29</v>
      </c>
      <c r="H42" s="62">
        <v>7728.35</v>
      </c>
      <c r="I42" s="62">
        <v>7515.76</v>
      </c>
      <c r="J42" s="62">
        <v>0</v>
      </c>
      <c r="K42" s="62">
        <v>0</v>
      </c>
      <c r="L42" s="62"/>
      <c r="M42" s="62"/>
      <c r="N42" s="62"/>
      <c r="O42" s="62">
        <v>7728.35</v>
      </c>
      <c r="P42" s="62">
        <v>7515.76</v>
      </c>
      <c r="Q42" s="62">
        <v>1518.35</v>
      </c>
      <c r="R42" s="62">
        <v>1500</v>
      </c>
      <c r="S42" s="62">
        <v>6210</v>
      </c>
      <c r="T42" s="68">
        <v>6015.76</v>
      </c>
      <c r="U42" s="165"/>
      <c r="V42" s="168"/>
      <c r="W42" s="177"/>
      <c r="X42" s="174"/>
      <c r="Y42" s="174"/>
    </row>
    <row r="43" spans="1:25" s="64" customFormat="1" ht="16.5" customHeight="1">
      <c r="A43" s="72" t="s">
        <v>113</v>
      </c>
      <c r="B43" s="60"/>
      <c r="C43" s="65"/>
      <c r="D43" s="62"/>
      <c r="E43" s="62"/>
      <c r="F43" s="62">
        <v>1859.23</v>
      </c>
      <c r="G43" s="62">
        <v>1406.55</v>
      </c>
      <c r="H43" s="62">
        <v>1157.06</v>
      </c>
      <c r="I43" s="62">
        <v>1016.34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8"/>
      <c r="U43" s="165"/>
      <c r="V43" s="168"/>
      <c r="W43" s="177"/>
      <c r="X43" s="174"/>
      <c r="Y43" s="174"/>
    </row>
    <row r="44" spans="1:25" s="64" customFormat="1" ht="16.5" customHeight="1">
      <c r="A44" s="57" t="s">
        <v>243</v>
      </c>
      <c r="B44" s="60"/>
      <c r="C44" s="65"/>
      <c r="D44" s="62"/>
      <c r="E44" s="62"/>
      <c r="F44" s="62">
        <v>9043.94</v>
      </c>
      <c r="G44" s="62">
        <v>7845.29</v>
      </c>
      <c r="H44" s="62">
        <v>6210</v>
      </c>
      <c r="I44" s="62">
        <v>6015.76</v>
      </c>
      <c r="J44" s="62"/>
      <c r="K44" s="62"/>
      <c r="L44" s="62"/>
      <c r="M44" s="62"/>
      <c r="N44" s="62"/>
      <c r="O44" s="62">
        <v>6210</v>
      </c>
      <c r="P44" s="62">
        <v>6015.76</v>
      </c>
      <c r="Q44" s="62">
        <v>0</v>
      </c>
      <c r="R44" s="62">
        <v>0</v>
      </c>
      <c r="S44" s="62">
        <v>6210</v>
      </c>
      <c r="T44" s="68">
        <v>6015.76</v>
      </c>
      <c r="U44" s="165"/>
      <c r="V44" s="168"/>
      <c r="W44" s="177"/>
      <c r="X44" s="174"/>
      <c r="Y44" s="174"/>
    </row>
    <row r="45" spans="1:25" s="64" customFormat="1" ht="16.5" customHeight="1">
      <c r="A45" s="72" t="s">
        <v>242</v>
      </c>
      <c r="B45" s="60"/>
      <c r="C45" s="65"/>
      <c r="D45" s="62"/>
      <c r="E45" s="62"/>
      <c r="F45" s="62">
        <v>282.9</v>
      </c>
      <c r="G45" s="62">
        <v>268.93</v>
      </c>
      <c r="H45" s="62">
        <v>282.9</v>
      </c>
      <c r="I45" s="62">
        <v>268.93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8"/>
      <c r="U45" s="165"/>
      <c r="V45" s="168"/>
      <c r="W45" s="177"/>
      <c r="X45" s="174"/>
      <c r="Y45" s="174"/>
    </row>
    <row r="46" spans="1:25" s="64" customFormat="1" ht="16.5" customHeight="1">
      <c r="A46" s="57" t="s">
        <v>243</v>
      </c>
      <c r="B46" s="60"/>
      <c r="C46" s="65"/>
      <c r="D46" s="62"/>
      <c r="E46" s="62"/>
      <c r="F46" s="62">
        <v>1518.35</v>
      </c>
      <c r="G46" s="62">
        <v>1500</v>
      </c>
      <c r="H46" s="62">
        <v>1518.35</v>
      </c>
      <c r="I46" s="62">
        <v>1500</v>
      </c>
      <c r="J46" s="62"/>
      <c r="K46" s="62"/>
      <c r="L46" s="62"/>
      <c r="M46" s="62"/>
      <c r="N46" s="62"/>
      <c r="O46" s="62">
        <v>1518.35</v>
      </c>
      <c r="P46" s="62">
        <v>1500</v>
      </c>
      <c r="Q46" s="62">
        <v>1518.35</v>
      </c>
      <c r="R46" s="62">
        <v>1500</v>
      </c>
      <c r="S46" s="62"/>
      <c r="T46" s="68"/>
      <c r="U46" s="166"/>
      <c r="V46" s="169"/>
      <c r="W46" s="178"/>
      <c r="X46" s="175"/>
      <c r="Y46" s="175"/>
    </row>
    <row r="47" spans="1:25" ht="51" customHeight="1">
      <c r="A47" s="20" t="s">
        <v>252</v>
      </c>
      <c r="B47" s="4" t="s">
        <v>146</v>
      </c>
      <c r="C47" s="16"/>
      <c r="D47" s="7">
        <v>994.11</v>
      </c>
      <c r="E47" s="6">
        <v>638.65</v>
      </c>
      <c r="F47" s="6">
        <v>463.72</v>
      </c>
      <c r="G47" s="6">
        <v>285.17</v>
      </c>
      <c r="H47" s="6">
        <v>6.41</v>
      </c>
      <c r="I47" s="6"/>
      <c r="J47" s="6">
        <v>530.39</v>
      </c>
      <c r="K47" s="6">
        <v>353.48</v>
      </c>
      <c r="L47" s="6"/>
      <c r="M47" s="6"/>
      <c r="N47" s="6"/>
      <c r="O47" s="6"/>
      <c r="P47" s="6"/>
      <c r="Q47" s="6"/>
      <c r="R47" s="6"/>
      <c r="S47" s="6"/>
      <c r="T47" s="21"/>
      <c r="U47" s="47"/>
      <c r="V47" s="167">
        <v>2175.58</v>
      </c>
      <c r="W47" s="176" t="s">
        <v>253</v>
      </c>
      <c r="X47" s="173" t="s">
        <v>218</v>
      </c>
      <c r="Y47" s="173" t="s">
        <v>210</v>
      </c>
    </row>
    <row r="48" spans="1:25" s="64" customFormat="1" ht="38.25" customHeight="1">
      <c r="A48" s="57" t="s">
        <v>145</v>
      </c>
      <c r="B48" s="60"/>
      <c r="C48" s="65" t="s">
        <v>144</v>
      </c>
      <c r="D48" s="66">
        <v>5203.6</v>
      </c>
      <c r="E48" s="62">
        <v>3676.03</v>
      </c>
      <c r="F48" s="62">
        <v>2175.58</v>
      </c>
      <c r="G48" s="62">
        <v>1548.89</v>
      </c>
      <c r="H48" s="62">
        <v>26.55</v>
      </c>
      <c r="I48" s="62"/>
      <c r="J48" s="62">
        <v>3028.02</v>
      </c>
      <c r="K48" s="62">
        <v>2127.14</v>
      </c>
      <c r="L48" s="62"/>
      <c r="M48" s="62">
        <v>1000</v>
      </c>
      <c r="N48" s="62">
        <v>972.18</v>
      </c>
      <c r="O48" s="62">
        <v>26.55</v>
      </c>
      <c r="P48" s="62"/>
      <c r="Q48" s="62">
        <v>1026.55</v>
      </c>
      <c r="R48" s="62">
        <v>972.18</v>
      </c>
      <c r="S48" s="62"/>
      <c r="T48" s="68"/>
      <c r="U48" s="71"/>
      <c r="V48" s="168"/>
      <c r="W48" s="177"/>
      <c r="X48" s="174"/>
      <c r="Y48" s="174"/>
    </row>
    <row r="49" spans="1:25" s="64" customFormat="1" ht="14.25" customHeight="1">
      <c r="A49" s="92" t="s">
        <v>92</v>
      </c>
      <c r="B49" s="60"/>
      <c r="C49" s="65" t="s">
        <v>143</v>
      </c>
      <c r="D49" s="62"/>
      <c r="E49" s="62"/>
      <c r="F49" s="62">
        <v>442.83</v>
      </c>
      <c r="G49" s="62">
        <v>292.94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8"/>
      <c r="U49" s="71"/>
      <c r="V49" s="168"/>
      <c r="W49" s="177"/>
      <c r="X49" s="174"/>
      <c r="Y49" s="174"/>
    </row>
    <row r="50" spans="1:25" s="64" customFormat="1" ht="14.25" customHeight="1">
      <c r="A50" s="57" t="s">
        <v>114</v>
      </c>
      <c r="B50" s="60"/>
      <c r="C50" s="65"/>
      <c r="D50" s="62"/>
      <c r="E50" s="62"/>
      <c r="F50" s="62">
        <v>2100</v>
      </c>
      <c r="G50" s="62">
        <v>1548.89</v>
      </c>
      <c r="H50" s="62"/>
      <c r="I50" s="62"/>
      <c r="J50" s="62"/>
      <c r="K50" s="62"/>
      <c r="L50" s="62"/>
      <c r="M50" s="62">
        <v>1000</v>
      </c>
      <c r="N50" s="62">
        <v>972.18</v>
      </c>
      <c r="O50" s="62"/>
      <c r="P50" s="62"/>
      <c r="Q50" s="62">
        <v>1000</v>
      </c>
      <c r="R50" s="62">
        <v>972.18</v>
      </c>
      <c r="S50" s="62"/>
      <c r="T50" s="68"/>
      <c r="U50" s="71"/>
      <c r="V50" s="168"/>
      <c r="W50" s="177"/>
      <c r="X50" s="174"/>
      <c r="Y50" s="174"/>
    </row>
    <row r="51" spans="1:25" s="64" customFormat="1" ht="14.25" customHeight="1">
      <c r="A51" s="92" t="s">
        <v>91</v>
      </c>
      <c r="B51" s="60"/>
      <c r="C51" s="65"/>
      <c r="D51" s="62"/>
      <c r="E51" s="62"/>
      <c r="F51" s="62">
        <v>20.89</v>
      </c>
      <c r="G51" s="62"/>
      <c r="H51" s="62">
        <v>6.41</v>
      </c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8"/>
      <c r="U51" s="71"/>
      <c r="V51" s="168"/>
      <c r="W51" s="177"/>
      <c r="X51" s="174"/>
      <c r="Y51" s="174"/>
    </row>
    <row r="52" spans="1:25" s="64" customFormat="1" ht="14.25" customHeight="1">
      <c r="A52" s="57" t="s">
        <v>114</v>
      </c>
      <c r="B52" s="60"/>
      <c r="C52" s="65"/>
      <c r="D52" s="62"/>
      <c r="E52" s="62"/>
      <c r="F52" s="62">
        <v>75.58</v>
      </c>
      <c r="G52" s="62"/>
      <c r="H52" s="62">
        <v>26.55</v>
      </c>
      <c r="I52" s="62"/>
      <c r="J52" s="62"/>
      <c r="K52" s="62"/>
      <c r="L52" s="62"/>
      <c r="M52" s="62"/>
      <c r="N52" s="62"/>
      <c r="O52" s="62">
        <v>26.55</v>
      </c>
      <c r="P52" s="62"/>
      <c r="Q52" s="62">
        <v>26.55</v>
      </c>
      <c r="R52" s="62"/>
      <c r="S52" s="62"/>
      <c r="T52" s="68"/>
      <c r="U52" s="73"/>
      <c r="V52" s="169"/>
      <c r="W52" s="178"/>
      <c r="X52" s="175"/>
      <c r="Y52" s="175"/>
    </row>
    <row r="53" spans="1:25" s="64" customFormat="1" ht="54" customHeight="1">
      <c r="A53" s="58" t="s">
        <v>254</v>
      </c>
      <c r="B53" s="60" t="s">
        <v>176</v>
      </c>
      <c r="C53" s="65"/>
      <c r="D53" s="66">
        <v>1912.94</v>
      </c>
      <c r="E53" s="62">
        <v>1507.28</v>
      </c>
      <c r="F53" s="62">
        <v>112.64</v>
      </c>
      <c r="G53" s="62"/>
      <c r="H53" s="62"/>
      <c r="I53" s="62"/>
      <c r="J53" s="62">
        <v>1800.3</v>
      </c>
      <c r="K53" s="62">
        <v>1507.28</v>
      </c>
      <c r="L53" s="62"/>
      <c r="M53" s="62"/>
      <c r="N53" s="62"/>
      <c r="O53" s="62"/>
      <c r="P53" s="62"/>
      <c r="Q53" s="62"/>
      <c r="R53" s="62"/>
      <c r="S53" s="62"/>
      <c r="T53" s="68"/>
      <c r="U53" s="69"/>
      <c r="V53" s="167">
        <v>490.86</v>
      </c>
      <c r="W53" s="176" t="s">
        <v>256</v>
      </c>
      <c r="X53" s="173" t="s">
        <v>38</v>
      </c>
      <c r="Y53" s="173" t="s">
        <v>211</v>
      </c>
    </row>
    <row r="54" spans="1:25" s="64" customFormat="1" ht="63.75" customHeight="1">
      <c r="A54" s="57" t="s">
        <v>145</v>
      </c>
      <c r="B54" s="60"/>
      <c r="C54" s="65" t="s">
        <v>255</v>
      </c>
      <c r="D54" s="66">
        <v>11193.84</v>
      </c>
      <c r="E54" s="62">
        <v>9370.04</v>
      </c>
      <c r="F54" s="62">
        <v>490.86</v>
      </c>
      <c r="G54" s="62"/>
      <c r="H54" s="62"/>
      <c r="I54" s="62"/>
      <c r="J54" s="62">
        <v>10702.98</v>
      </c>
      <c r="K54" s="62">
        <v>9370.04</v>
      </c>
      <c r="L54" s="62"/>
      <c r="M54" s="62"/>
      <c r="N54" s="62"/>
      <c r="O54" s="62"/>
      <c r="P54" s="62"/>
      <c r="Q54" s="62">
        <v>200</v>
      </c>
      <c r="R54" s="62"/>
      <c r="S54" s="62"/>
      <c r="T54" s="68"/>
      <c r="U54" s="71">
        <v>200</v>
      </c>
      <c r="V54" s="168"/>
      <c r="W54" s="177"/>
      <c r="X54" s="174"/>
      <c r="Y54" s="174"/>
    </row>
    <row r="55" spans="1:25" s="64" customFormat="1" ht="15.75" customHeight="1">
      <c r="A55" s="72" t="s">
        <v>91</v>
      </c>
      <c r="B55" s="60"/>
      <c r="C55" s="65"/>
      <c r="D55" s="62"/>
      <c r="E55" s="62"/>
      <c r="F55" s="62">
        <v>112.64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8"/>
      <c r="U55" s="71"/>
      <c r="V55" s="168"/>
      <c r="W55" s="177"/>
      <c r="X55" s="174"/>
      <c r="Y55" s="174"/>
    </row>
    <row r="56" spans="1:25" ht="15.75" customHeight="1">
      <c r="A56" s="19" t="s">
        <v>145</v>
      </c>
      <c r="B56" s="4"/>
      <c r="C56" s="16"/>
      <c r="D56" s="6"/>
      <c r="E56" s="6"/>
      <c r="F56" s="6">
        <v>490.86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21"/>
      <c r="U56" s="50"/>
      <c r="V56" s="168"/>
      <c r="W56" s="177"/>
      <c r="X56" s="174"/>
      <c r="Y56" s="174"/>
    </row>
    <row r="57" spans="1:25" ht="15.75" customHeight="1">
      <c r="A57" s="26" t="s">
        <v>92</v>
      </c>
      <c r="B57" s="4"/>
      <c r="C57" s="1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21"/>
      <c r="U57" s="48"/>
      <c r="V57" s="168"/>
      <c r="W57" s="177"/>
      <c r="X57" s="174"/>
      <c r="Y57" s="174"/>
    </row>
    <row r="58" spans="1:25" ht="15.75" customHeight="1">
      <c r="A58" s="19" t="s">
        <v>145</v>
      </c>
      <c r="B58" s="4"/>
      <c r="C58" s="1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>
        <v>200</v>
      </c>
      <c r="R58" s="6"/>
      <c r="S58" s="6"/>
      <c r="T58" s="21"/>
      <c r="U58" s="48">
        <v>200</v>
      </c>
      <c r="V58" s="169"/>
      <c r="W58" s="178"/>
      <c r="X58" s="175"/>
      <c r="Y58" s="175"/>
    </row>
    <row r="59" spans="1:25" ht="56.25" customHeight="1">
      <c r="A59" s="20" t="s">
        <v>257</v>
      </c>
      <c r="B59" s="4" t="s">
        <v>219</v>
      </c>
      <c r="C59" s="16" t="s">
        <v>115</v>
      </c>
      <c r="D59" s="6">
        <v>1448.75</v>
      </c>
      <c r="E59" s="6">
        <v>1202.88</v>
      </c>
      <c r="F59" s="6">
        <v>106.47</v>
      </c>
      <c r="G59" s="6"/>
      <c r="H59" s="6"/>
      <c r="I59" s="6"/>
      <c r="J59" s="6">
        <v>1342.28</v>
      </c>
      <c r="K59" s="6">
        <v>1202.88</v>
      </c>
      <c r="L59" s="6"/>
      <c r="M59" s="6"/>
      <c r="N59" s="6"/>
      <c r="O59" s="6"/>
      <c r="P59" s="6"/>
      <c r="Q59" s="6"/>
      <c r="R59" s="6"/>
      <c r="S59" s="6"/>
      <c r="T59" s="21"/>
      <c r="U59" s="47"/>
      <c r="V59" s="167">
        <v>350.25</v>
      </c>
      <c r="W59" s="176" t="s">
        <v>287</v>
      </c>
      <c r="X59" s="173" t="s">
        <v>285</v>
      </c>
      <c r="Y59" s="173" t="s">
        <v>286</v>
      </c>
    </row>
    <row r="60" spans="1:25" s="64" customFormat="1" ht="15" customHeight="1">
      <c r="A60" s="57" t="s">
        <v>106</v>
      </c>
      <c r="B60" s="60"/>
      <c r="C60" s="65"/>
      <c r="D60" s="62">
        <v>8545.18</v>
      </c>
      <c r="E60" s="62">
        <v>7579.57</v>
      </c>
      <c r="F60" s="62">
        <v>350.25</v>
      </c>
      <c r="G60" s="62"/>
      <c r="H60" s="62"/>
      <c r="I60" s="62"/>
      <c r="J60" s="62">
        <v>8194.93</v>
      </c>
      <c r="K60" s="62">
        <v>7579.57</v>
      </c>
      <c r="L60" s="62"/>
      <c r="M60" s="62"/>
      <c r="N60" s="62"/>
      <c r="O60" s="62"/>
      <c r="P60" s="62"/>
      <c r="Q60" s="62"/>
      <c r="R60" s="62"/>
      <c r="S60" s="62"/>
      <c r="T60" s="68"/>
      <c r="U60" s="71"/>
      <c r="V60" s="168"/>
      <c r="W60" s="177"/>
      <c r="X60" s="174"/>
      <c r="Y60" s="174"/>
    </row>
    <row r="61" spans="1:25" s="64" customFormat="1" ht="15" customHeight="1">
      <c r="A61" s="72" t="s">
        <v>92</v>
      </c>
      <c r="B61" s="60"/>
      <c r="C61" s="65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8"/>
      <c r="U61" s="71"/>
      <c r="V61" s="168"/>
      <c r="W61" s="177"/>
      <c r="X61" s="174"/>
      <c r="Y61" s="174"/>
    </row>
    <row r="62" spans="1:25" s="64" customFormat="1" ht="15" customHeight="1">
      <c r="A62" s="57" t="s">
        <v>106</v>
      </c>
      <c r="B62" s="60"/>
      <c r="C62" s="65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8"/>
      <c r="U62" s="71"/>
      <c r="V62" s="168"/>
      <c r="W62" s="177"/>
      <c r="X62" s="174"/>
      <c r="Y62" s="174"/>
    </row>
    <row r="63" spans="1:25" s="64" customFormat="1" ht="15" customHeight="1">
      <c r="A63" s="72" t="s">
        <v>91</v>
      </c>
      <c r="B63" s="60"/>
      <c r="C63" s="65"/>
      <c r="D63" s="62"/>
      <c r="E63" s="62"/>
      <c r="F63" s="62">
        <v>106.47</v>
      </c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8"/>
      <c r="U63" s="71"/>
      <c r="V63" s="168"/>
      <c r="W63" s="177"/>
      <c r="X63" s="174"/>
      <c r="Y63" s="174"/>
    </row>
    <row r="64" spans="1:25" s="64" customFormat="1" ht="15" customHeight="1">
      <c r="A64" s="57" t="s">
        <v>106</v>
      </c>
      <c r="B64" s="60"/>
      <c r="C64" s="65"/>
      <c r="D64" s="62"/>
      <c r="E64" s="62"/>
      <c r="F64" s="62">
        <v>350.25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8"/>
      <c r="U64" s="73"/>
      <c r="V64" s="169"/>
      <c r="W64" s="178"/>
      <c r="X64" s="175"/>
      <c r="Y64" s="175"/>
    </row>
    <row r="65" spans="1:25" s="64" customFormat="1" ht="127.5">
      <c r="A65" s="58" t="s">
        <v>258</v>
      </c>
      <c r="B65" s="60" t="s">
        <v>79</v>
      </c>
      <c r="C65" s="65"/>
      <c r="D65" s="62">
        <v>392.4</v>
      </c>
      <c r="E65" s="62">
        <v>312.05</v>
      </c>
      <c r="F65" s="62">
        <v>19.32</v>
      </c>
      <c r="G65" s="62"/>
      <c r="H65" s="62"/>
      <c r="I65" s="62"/>
      <c r="J65" s="62">
        <v>373.08</v>
      </c>
      <c r="K65" s="62">
        <v>312.05</v>
      </c>
      <c r="L65" s="62"/>
      <c r="M65" s="62"/>
      <c r="N65" s="62"/>
      <c r="O65" s="62"/>
      <c r="P65" s="62"/>
      <c r="Q65" s="62"/>
      <c r="R65" s="62"/>
      <c r="S65" s="62"/>
      <c r="T65" s="68"/>
      <c r="U65" s="69"/>
      <c r="V65" s="167">
        <v>59.9</v>
      </c>
      <c r="W65" s="176" t="s">
        <v>221</v>
      </c>
      <c r="X65" s="173" t="s">
        <v>220</v>
      </c>
      <c r="Y65" s="173" t="s">
        <v>211</v>
      </c>
    </row>
    <row r="66" spans="1:25" s="64" customFormat="1" ht="15.75" customHeight="1">
      <c r="A66" s="57" t="s">
        <v>106</v>
      </c>
      <c r="B66" s="60"/>
      <c r="C66" s="65" t="s">
        <v>96</v>
      </c>
      <c r="D66" s="62">
        <v>1917.24</v>
      </c>
      <c r="E66" s="62">
        <v>1592.87</v>
      </c>
      <c r="F66" s="62">
        <v>59.9</v>
      </c>
      <c r="G66" s="62"/>
      <c r="H66" s="62"/>
      <c r="I66" s="62"/>
      <c r="J66" s="62">
        <v>1857.34</v>
      </c>
      <c r="K66" s="62">
        <v>1592.87</v>
      </c>
      <c r="L66" s="62"/>
      <c r="M66" s="62"/>
      <c r="N66" s="62"/>
      <c r="O66" s="62"/>
      <c r="P66" s="62"/>
      <c r="Q66" s="62"/>
      <c r="R66" s="62"/>
      <c r="S66" s="62"/>
      <c r="T66" s="68"/>
      <c r="U66" s="71"/>
      <c r="V66" s="168"/>
      <c r="W66" s="177"/>
      <c r="X66" s="174"/>
      <c r="Y66" s="174"/>
    </row>
    <row r="67" spans="1:25" s="44" customFormat="1" ht="15.75" customHeight="1">
      <c r="A67" s="46" t="s">
        <v>90</v>
      </c>
      <c r="B67" s="41"/>
      <c r="C67" s="45"/>
      <c r="D67" s="42"/>
      <c r="E67" s="42"/>
      <c r="F67" s="42">
        <v>19.32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3"/>
      <c r="U67" s="49"/>
      <c r="V67" s="168"/>
      <c r="W67" s="177"/>
      <c r="X67" s="174"/>
      <c r="Y67" s="174"/>
    </row>
    <row r="68" spans="1:25" s="44" customFormat="1" ht="15.75" customHeight="1">
      <c r="A68" s="40" t="s">
        <v>106</v>
      </c>
      <c r="B68" s="41"/>
      <c r="C68" s="45"/>
      <c r="D68" s="42"/>
      <c r="E68" s="42"/>
      <c r="F68" s="42">
        <v>59.9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3"/>
      <c r="U68" s="51"/>
      <c r="V68" s="169"/>
      <c r="W68" s="178"/>
      <c r="X68" s="175"/>
      <c r="Y68" s="175"/>
    </row>
    <row r="69" spans="1:25" ht="81" customHeight="1">
      <c r="A69" s="20" t="s">
        <v>259</v>
      </c>
      <c r="B69" s="4" t="s">
        <v>79</v>
      </c>
      <c r="C69" s="16" t="s">
        <v>82</v>
      </c>
      <c r="D69" s="7">
        <v>260.61</v>
      </c>
      <c r="E69" s="7">
        <v>199.76</v>
      </c>
      <c r="F69" s="6">
        <v>25.94</v>
      </c>
      <c r="G69" s="6"/>
      <c r="H69" s="6"/>
      <c r="I69" s="6"/>
      <c r="J69" s="6">
        <v>234.67</v>
      </c>
      <c r="K69" s="6">
        <v>199.76</v>
      </c>
      <c r="L69" s="6"/>
      <c r="M69" s="6"/>
      <c r="N69" s="6"/>
      <c r="O69" s="6"/>
      <c r="P69" s="6"/>
      <c r="Q69" s="6"/>
      <c r="R69" s="6"/>
      <c r="S69" s="6"/>
      <c r="T69" s="21"/>
      <c r="U69" s="47"/>
      <c r="V69" s="167">
        <v>80.4</v>
      </c>
      <c r="W69" s="176" t="s">
        <v>221</v>
      </c>
      <c r="X69" s="173" t="s">
        <v>222</v>
      </c>
      <c r="Y69" s="173" t="s">
        <v>211</v>
      </c>
    </row>
    <row r="70" spans="1:25" s="64" customFormat="1" ht="15" customHeight="1">
      <c r="A70" s="57" t="s">
        <v>81</v>
      </c>
      <c r="B70" s="60"/>
      <c r="C70" s="65"/>
      <c r="D70" s="66">
        <v>1490.72</v>
      </c>
      <c r="E70" s="66">
        <v>1248.09</v>
      </c>
      <c r="F70" s="62">
        <v>80.4</v>
      </c>
      <c r="G70" s="62"/>
      <c r="H70" s="62"/>
      <c r="I70" s="62"/>
      <c r="J70" s="62">
        <v>1410.32</v>
      </c>
      <c r="K70" s="62">
        <v>1248.09</v>
      </c>
      <c r="L70" s="62"/>
      <c r="M70" s="62"/>
      <c r="N70" s="62"/>
      <c r="O70" s="62"/>
      <c r="P70" s="62"/>
      <c r="Q70" s="62"/>
      <c r="R70" s="62"/>
      <c r="S70" s="62"/>
      <c r="T70" s="68"/>
      <c r="U70" s="71"/>
      <c r="V70" s="168"/>
      <c r="W70" s="177"/>
      <c r="X70" s="174"/>
      <c r="Y70" s="174"/>
    </row>
    <row r="71" spans="1:25" s="64" customFormat="1" ht="15" customHeight="1">
      <c r="A71" s="72" t="s">
        <v>90</v>
      </c>
      <c r="B71" s="60"/>
      <c r="C71" s="65"/>
      <c r="D71" s="62"/>
      <c r="E71" s="62"/>
      <c r="F71" s="62">
        <v>25.94</v>
      </c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8"/>
      <c r="U71" s="71"/>
      <c r="V71" s="168"/>
      <c r="W71" s="177"/>
      <c r="X71" s="174"/>
      <c r="Y71" s="174"/>
    </row>
    <row r="72" spans="1:25" s="64" customFormat="1" ht="15" customHeight="1">
      <c r="A72" s="57" t="s">
        <v>81</v>
      </c>
      <c r="B72" s="60"/>
      <c r="C72" s="65"/>
      <c r="D72" s="62"/>
      <c r="E72" s="62"/>
      <c r="F72" s="62">
        <v>80.4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8"/>
      <c r="U72" s="73"/>
      <c r="V72" s="169"/>
      <c r="W72" s="178"/>
      <c r="X72" s="175"/>
      <c r="Y72" s="175"/>
    </row>
    <row r="73" spans="1:25" s="64" customFormat="1" ht="76.5" customHeight="1">
      <c r="A73" s="58" t="s">
        <v>260</v>
      </c>
      <c r="B73" s="60" t="s">
        <v>79</v>
      </c>
      <c r="C73" s="65"/>
      <c r="D73" s="66">
        <v>415.36</v>
      </c>
      <c r="E73" s="66">
        <v>336.32</v>
      </c>
      <c r="F73" s="62">
        <v>23.51</v>
      </c>
      <c r="G73" s="62"/>
      <c r="H73" s="62"/>
      <c r="I73" s="62"/>
      <c r="J73" s="62">
        <v>391.85</v>
      </c>
      <c r="K73" s="62">
        <v>336.32</v>
      </c>
      <c r="L73" s="62"/>
      <c r="M73" s="62"/>
      <c r="N73" s="62"/>
      <c r="O73" s="62"/>
      <c r="P73" s="62"/>
      <c r="Q73" s="62"/>
      <c r="R73" s="62"/>
      <c r="S73" s="62"/>
      <c r="T73" s="68"/>
      <c r="U73" s="69"/>
      <c r="V73" s="155">
        <v>80.4</v>
      </c>
      <c r="W73" s="201" t="s">
        <v>221</v>
      </c>
      <c r="X73" s="161" t="s">
        <v>223</v>
      </c>
      <c r="Y73" s="161" t="s">
        <v>211</v>
      </c>
    </row>
    <row r="74" spans="1:25" s="64" customFormat="1" ht="13.5" customHeight="1">
      <c r="A74" s="57" t="s">
        <v>81</v>
      </c>
      <c r="B74" s="60"/>
      <c r="C74" s="65" t="s">
        <v>82</v>
      </c>
      <c r="D74" s="66">
        <v>2374.38</v>
      </c>
      <c r="E74" s="66">
        <v>2045.28</v>
      </c>
      <c r="F74" s="62">
        <v>80.4</v>
      </c>
      <c r="G74" s="62"/>
      <c r="H74" s="62"/>
      <c r="I74" s="62"/>
      <c r="J74" s="62">
        <v>2293.98</v>
      </c>
      <c r="K74" s="62">
        <v>2045.28</v>
      </c>
      <c r="L74" s="62"/>
      <c r="M74" s="62"/>
      <c r="N74" s="62"/>
      <c r="O74" s="62"/>
      <c r="P74" s="62"/>
      <c r="Q74" s="62"/>
      <c r="R74" s="62"/>
      <c r="S74" s="62"/>
      <c r="T74" s="68"/>
      <c r="U74" s="71"/>
      <c r="V74" s="156"/>
      <c r="W74" s="202"/>
      <c r="X74" s="162"/>
      <c r="Y74" s="162"/>
    </row>
    <row r="75" spans="1:25" s="64" customFormat="1" ht="15" customHeight="1">
      <c r="A75" s="72" t="s">
        <v>90</v>
      </c>
      <c r="B75" s="60"/>
      <c r="C75" s="65"/>
      <c r="D75" s="62"/>
      <c r="E75" s="62"/>
      <c r="F75" s="62">
        <v>23.51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8"/>
      <c r="U75" s="71"/>
      <c r="V75" s="156"/>
      <c r="W75" s="202"/>
      <c r="X75" s="162"/>
      <c r="Y75" s="162"/>
    </row>
    <row r="76" spans="1:25" s="64" customFormat="1" ht="15" customHeight="1">
      <c r="A76" s="57" t="s">
        <v>81</v>
      </c>
      <c r="B76" s="60"/>
      <c r="C76" s="65"/>
      <c r="D76" s="62"/>
      <c r="E76" s="62"/>
      <c r="F76" s="62">
        <v>80.4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8"/>
      <c r="U76" s="73"/>
      <c r="V76" s="157"/>
      <c r="W76" s="203"/>
      <c r="X76" s="163"/>
      <c r="Y76" s="163"/>
    </row>
    <row r="77" spans="1:25" s="64" customFormat="1" ht="78" customHeight="1">
      <c r="A77" s="58" t="s">
        <v>261</v>
      </c>
      <c r="B77" s="60" t="s">
        <v>79</v>
      </c>
      <c r="C77" s="65"/>
      <c r="D77" s="66">
        <v>455.01</v>
      </c>
      <c r="E77" s="66">
        <v>377.24</v>
      </c>
      <c r="F77" s="62">
        <v>19.52</v>
      </c>
      <c r="G77" s="62"/>
      <c r="H77" s="62"/>
      <c r="I77" s="62"/>
      <c r="J77" s="62">
        <v>435.49</v>
      </c>
      <c r="K77" s="62">
        <v>377.24</v>
      </c>
      <c r="L77" s="62"/>
      <c r="M77" s="62"/>
      <c r="N77" s="62"/>
      <c r="O77" s="62"/>
      <c r="P77" s="62"/>
      <c r="Q77" s="62"/>
      <c r="R77" s="62"/>
      <c r="S77" s="62"/>
      <c r="T77" s="68"/>
      <c r="U77" s="69"/>
      <c r="V77" s="167">
        <v>60.5</v>
      </c>
      <c r="W77" s="176" t="s">
        <v>221</v>
      </c>
      <c r="X77" s="173" t="s">
        <v>224</v>
      </c>
      <c r="Y77" s="173" t="s">
        <v>211</v>
      </c>
    </row>
    <row r="78" spans="1:25" s="64" customFormat="1" ht="14.25" customHeight="1">
      <c r="A78" s="57" t="s">
        <v>81</v>
      </c>
      <c r="B78" s="60"/>
      <c r="C78" s="65" t="s">
        <v>95</v>
      </c>
      <c r="D78" s="66">
        <v>2671.85</v>
      </c>
      <c r="E78" s="66">
        <v>2334.48</v>
      </c>
      <c r="F78" s="62">
        <v>60.5</v>
      </c>
      <c r="G78" s="62"/>
      <c r="H78" s="62"/>
      <c r="I78" s="62"/>
      <c r="J78" s="62">
        <v>2611.35</v>
      </c>
      <c r="K78" s="62">
        <v>2334.48</v>
      </c>
      <c r="L78" s="62"/>
      <c r="M78" s="62"/>
      <c r="N78" s="62"/>
      <c r="O78" s="62"/>
      <c r="P78" s="62"/>
      <c r="Q78" s="62"/>
      <c r="R78" s="62"/>
      <c r="S78" s="62"/>
      <c r="T78" s="68"/>
      <c r="U78" s="71"/>
      <c r="V78" s="168"/>
      <c r="W78" s="177"/>
      <c r="X78" s="174"/>
      <c r="Y78" s="174"/>
    </row>
    <row r="79" spans="1:25" ht="14.25" customHeight="1">
      <c r="A79" s="26" t="s">
        <v>90</v>
      </c>
      <c r="B79" s="4"/>
      <c r="C79" s="16"/>
      <c r="D79" s="6"/>
      <c r="E79" s="6"/>
      <c r="F79" s="6">
        <v>19.52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21"/>
      <c r="U79" s="48"/>
      <c r="V79" s="168"/>
      <c r="W79" s="177"/>
      <c r="X79" s="174"/>
      <c r="Y79" s="174"/>
    </row>
    <row r="80" spans="1:25" ht="14.25" customHeight="1">
      <c r="A80" s="19" t="s">
        <v>81</v>
      </c>
      <c r="B80" s="4"/>
      <c r="C80" s="16"/>
      <c r="D80" s="6"/>
      <c r="E80" s="6"/>
      <c r="F80" s="6">
        <v>60.5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21"/>
      <c r="U80" s="50"/>
      <c r="V80" s="169"/>
      <c r="W80" s="178"/>
      <c r="X80" s="175"/>
      <c r="Y80" s="175"/>
    </row>
    <row r="81" spans="1:25" ht="56.25" customHeight="1">
      <c r="A81" s="39" t="s">
        <v>262</v>
      </c>
      <c r="B81" s="4" t="s">
        <v>147</v>
      </c>
      <c r="C81" s="16" t="s">
        <v>117</v>
      </c>
      <c r="D81" s="7">
        <v>472.08</v>
      </c>
      <c r="E81" s="7">
        <v>375.51</v>
      </c>
      <c r="F81" s="6">
        <v>472.08</v>
      </c>
      <c r="G81" s="6">
        <v>375.51</v>
      </c>
      <c r="H81" s="6"/>
      <c r="I81" s="6"/>
      <c r="J81" s="6"/>
      <c r="K81" s="6"/>
      <c r="L81" s="6"/>
      <c r="M81" s="6"/>
      <c r="N81" s="42"/>
      <c r="O81" s="6"/>
      <c r="P81" s="6"/>
      <c r="Q81" s="6"/>
      <c r="R81" s="6"/>
      <c r="S81" s="6"/>
      <c r="T81" s="21"/>
      <c r="U81" s="164"/>
      <c r="V81" s="167">
        <v>2723.97</v>
      </c>
      <c r="W81" s="170" t="s">
        <v>179</v>
      </c>
      <c r="X81" s="173" t="s">
        <v>225</v>
      </c>
      <c r="Y81" s="173" t="s">
        <v>149</v>
      </c>
    </row>
    <row r="82" spans="1:25" s="64" customFormat="1" ht="27" customHeight="1">
      <c r="A82" s="57" t="s">
        <v>145</v>
      </c>
      <c r="B82" s="60"/>
      <c r="C82" s="65" t="s">
        <v>148</v>
      </c>
      <c r="D82" s="66">
        <v>3009.46</v>
      </c>
      <c r="E82" s="66">
        <v>2623.25</v>
      </c>
      <c r="F82" s="62">
        <v>2723.97</v>
      </c>
      <c r="G82" s="62">
        <v>2295.54</v>
      </c>
      <c r="H82" s="62">
        <v>-244.54</v>
      </c>
      <c r="I82" s="62"/>
      <c r="J82" s="62"/>
      <c r="K82" s="62"/>
      <c r="L82" s="62"/>
      <c r="M82" s="62">
        <v>655.81</v>
      </c>
      <c r="N82" s="62">
        <v>397.23</v>
      </c>
      <c r="O82" s="62">
        <v>-244.54</v>
      </c>
      <c r="P82" s="62"/>
      <c r="Q82" s="62">
        <v>411.27</v>
      </c>
      <c r="R82" s="62">
        <v>397.23</v>
      </c>
      <c r="S82" s="62"/>
      <c r="T82" s="68"/>
      <c r="U82" s="165"/>
      <c r="V82" s="168"/>
      <c r="W82" s="171"/>
      <c r="X82" s="174"/>
      <c r="Y82" s="174"/>
    </row>
    <row r="83" spans="1:25" s="64" customFormat="1" ht="14.25" customHeight="1">
      <c r="A83" s="72" t="s">
        <v>93</v>
      </c>
      <c r="B83" s="60"/>
      <c r="C83" s="65"/>
      <c r="D83" s="62"/>
      <c r="E83" s="62"/>
      <c r="F83" s="62">
        <v>471.07</v>
      </c>
      <c r="G83" s="62">
        <v>375.51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8"/>
      <c r="U83" s="165"/>
      <c r="V83" s="168"/>
      <c r="W83" s="171"/>
      <c r="X83" s="174"/>
      <c r="Y83" s="174"/>
    </row>
    <row r="84" spans="1:25" s="64" customFormat="1" ht="14.25" customHeight="1">
      <c r="A84" s="57" t="s">
        <v>145</v>
      </c>
      <c r="B84" s="60"/>
      <c r="C84" s="65"/>
      <c r="D84" s="62"/>
      <c r="E84" s="62"/>
      <c r="F84" s="62">
        <v>2962.16</v>
      </c>
      <c r="G84" s="62">
        <v>2295.54</v>
      </c>
      <c r="H84" s="62">
        <v>-244.54</v>
      </c>
      <c r="I84" s="62"/>
      <c r="J84" s="62"/>
      <c r="K84" s="62"/>
      <c r="L84" s="62"/>
      <c r="M84" s="62">
        <v>655.81</v>
      </c>
      <c r="N84" s="62">
        <v>397.23</v>
      </c>
      <c r="O84" s="62">
        <v>-244.54</v>
      </c>
      <c r="P84" s="62"/>
      <c r="Q84" s="62"/>
      <c r="R84" s="62"/>
      <c r="S84" s="62"/>
      <c r="T84" s="68"/>
      <c r="U84" s="165"/>
      <c r="V84" s="168"/>
      <c r="W84" s="171"/>
      <c r="X84" s="174"/>
      <c r="Y84" s="174"/>
    </row>
    <row r="85" spans="1:25" s="64" customFormat="1" ht="14.25" customHeight="1">
      <c r="A85" s="72" t="s">
        <v>90</v>
      </c>
      <c r="B85" s="60"/>
      <c r="C85" s="65"/>
      <c r="D85" s="62"/>
      <c r="E85" s="62"/>
      <c r="F85" s="62">
        <v>1.01</v>
      </c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8"/>
      <c r="U85" s="165"/>
      <c r="V85" s="168"/>
      <c r="W85" s="171"/>
      <c r="X85" s="174"/>
      <c r="Y85" s="174"/>
    </row>
    <row r="86" spans="1:25" s="64" customFormat="1" ht="14.25" customHeight="1">
      <c r="A86" s="57" t="s">
        <v>145</v>
      </c>
      <c r="B86" s="60"/>
      <c r="C86" s="65"/>
      <c r="D86" s="62"/>
      <c r="E86" s="62"/>
      <c r="F86" s="62">
        <v>6.35</v>
      </c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8"/>
      <c r="U86" s="165"/>
      <c r="V86" s="168"/>
      <c r="W86" s="171"/>
      <c r="X86" s="174"/>
      <c r="Y86" s="174"/>
    </row>
    <row r="87" spans="1:25" s="64" customFormat="1" ht="27.75" customHeight="1">
      <c r="A87" s="72" t="s">
        <v>263</v>
      </c>
      <c r="B87" s="60"/>
      <c r="C87" s="65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8"/>
      <c r="U87" s="165"/>
      <c r="V87" s="168"/>
      <c r="W87" s="171"/>
      <c r="X87" s="174"/>
      <c r="Y87" s="174"/>
    </row>
    <row r="88" spans="1:25" s="64" customFormat="1" ht="14.25" customHeight="1">
      <c r="A88" s="57" t="s">
        <v>145</v>
      </c>
      <c r="B88" s="60"/>
      <c r="C88" s="65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>
        <v>411.27</v>
      </c>
      <c r="R88" s="62">
        <v>397.23</v>
      </c>
      <c r="S88" s="62"/>
      <c r="T88" s="68"/>
      <c r="U88" s="166"/>
      <c r="V88" s="169"/>
      <c r="W88" s="172"/>
      <c r="X88" s="175"/>
      <c r="Y88" s="175"/>
    </row>
    <row r="89" spans="1:25" s="64" customFormat="1" ht="102.75" customHeight="1">
      <c r="A89" s="58" t="s">
        <v>264</v>
      </c>
      <c r="B89" s="60" t="s">
        <v>150</v>
      </c>
      <c r="C89" s="65"/>
      <c r="D89" s="62">
        <v>254.81</v>
      </c>
      <c r="E89" s="62">
        <v>192.71</v>
      </c>
      <c r="F89" s="62">
        <v>254.81</v>
      </c>
      <c r="G89" s="62">
        <v>192.71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8"/>
      <c r="U89" s="164"/>
      <c r="V89" s="167">
        <v>1310.04</v>
      </c>
      <c r="W89" s="170" t="s">
        <v>178</v>
      </c>
      <c r="X89" s="173" t="s">
        <v>226</v>
      </c>
      <c r="Y89" s="173" t="s">
        <v>177</v>
      </c>
    </row>
    <row r="90" spans="1:25" s="64" customFormat="1" ht="27.75" customHeight="1">
      <c r="A90" s="57" t="s">
        <v>145</v>
      </c>
      <c r="B90" s="60"/>
      <c r="C90" s="65" t="s">
        <v>134</v>
      </c>
      <c r="D90" s="62">
        <v>1365.33</v>
      </c>
      <c r="E90" s="62">
        <v>1105.85</v>
      </c>
      <c r="F90" s="62">
        <v>1310.04</v>
      </c>
      <c r="G90" s="62">
        <v>1091.65</v>
      </c>
      <c r="H90" s="62">
        <v>-5.37</v>
      </c>
      <c r="I90" s="62"/>
      <c r="J90" s="62"/>
      <c r="K90" s="62"/>
      <c r="L90" s="62"/>
      <c r="M90" s="62">
        <v>255.37</v>
      </c>
      <c r="N90" s="62">
        <v>240.39</v>
      </c>
      <c r="O90" s="62">
        <v>-5.37</v>
      </c>
      <c r="P90" s="62"/>
      <c r="Q90" s="62">
        <v>250</v>
      </c>
      <c r="R90" s="62">
        <v>240.39</v>
      </c>
      <c r="S90" s="62"/>
      <c r="T90" s="68"/>
      <c r="U90" s="165"/>
      <c r="V90" s="168"/>
      <c r="W90" s="171"/>
      <c r="X90" s="174"/>
      <c r="Y90" s="174"/>
    </row>
    <row r="91" spans="1:25" s="64" customFormat="1" ht="14.25" customHeight="1">
      <c r="A91" s="93" t="s">
        <v>135</v>
      </c>
      <c r="B91" s="60"/>
      <c r="C91" s="65"/>
      <c r="D91" s="62"/>
      <c r="E91" s="62"/>
      <c r="F91" s="62">
        <v>214.41</v>
      </c>
      <c r="G91" s="62">
        <v>192.71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8"/>
      <c r="U91" s="165"/>
      <c r="V91" s="168"/>
      <c r="W91" s="171"/>
      <c r="X91" s="174"/>
      <c r="Y91" s="174"/>
    </row>
    <row r="92" spans="1:25" s="64" customFormat="1" ht="14.25" customHeight="1">
      <c r="A92" s="57" t="s">
        <v>145</v>
      </c>
      <c r="B92" s="60"/>
      <c r="C92" s="65"/>
      <c r="D92" s="62"/>
      <c r="E92" s="62"/>
      <c r="F92" s="62">
        <v>1180</v>
      </c>
      <c r="G92" s="62">
        <v>1091.65</v>
      </c>
      <c r="H92" s="62">
        <v>-5.37</v>
      </c>
      <c r="I92" s="62"/>
      <c r="J92" s="62"/>
      <c r="K92" s="62"/>
      <c r="L92" s="62"/>
      <c r="M92" s="62">
        <v>255.37</v>
      </c>
      <c r="N92" s="62">
        <v>240.39</v>
      </c>
      <c r="O92" s="62">
        <v>-5.37</v>
      </c>
      <c r="P92" s="62"/>
      <c r="Q92" s="62">
        <v>250</v>
      </c>
      <c r="R92" s="62">
        <v>240.39</v>
      </c>
      <c r="S92" s="62"/>
      <c r="T92" s="68"/>
      <c r="U92" s="165"/>
      <c r="V92" s="168"/>
      <c r="W92" s="171"/>
      <c r="X92" s="174"/>
      <c r="Y92" s="174"/>
    </row>
    <row r="93" spans="1:25" s="64" customFormat="1" ht="14.25" customHeight="1">
      <c r="A93" s="93" t="s">
        <v>136</v>
      </c>
      <c r="B93" s="60"/>
      <c r="C93" s="65"/>
      <c r="D93" s="62"/>
      <c r="E93" s="62"/>
      <c r="F93" s="62">
        <v>40.4</v>
      </c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8"/>
      <c r="U93" s="165"/>
      <c r="V93" s="168"/>
      <c r="W93" s="171"/>
      <c r="X93" s="174"/>
      <c r="Y93" s="174"/>
    </row>
    <row r="94" spans="1:25" s="64" customFormat="1" ht="14.25" customHeight="1">
      <c r="A94" s="57" t="s">
        <v>145</v>
      </c>
      <c r="B94" s="60"/>
      <c r="C94" s="65"/>
      <c r="D94" s="62"/>
      <c r="E94" s="62"/>
      <c r="F94" s="62">
        <v>130</v>
      </c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8"/>
      <c r="U94" s="166"/>
      <c r="V94" s="169"/>
      <c r="W94" s="172"/>
      <c r="X94" s="175"/>
      <c r="Y94" s="174"/>
    </row>
    <row r="95" spans="1:25" s="64" customFormat="1" ht="54" customHeight="1">
      <c r="A95" s="58" t="s">
        <v>265</v>
      </c>
      <c r="B95" s="60" t="s">
        <v>151</v>
      </c>
      <c r="C95" s="65"/>
      <c r="D95" s="62">
        <v>642.69</v>
      </c>
      <c r="E95" s="62">
        <v>561.7</v>
      </c>
      <c r="F95" s="62">
        <v>50.91</v>
      </c>
      <c r="G95" s="62"/>
      <c r="H95" s="62"/>
      <c r="I95" s="62"/>
      <c r="J95" s="62">
        <v>591.78</v>
      </c>
      <c r="K95" s="62">
        <v>561.7</v>
      </c>
      <c r="L95" s="62"/>
      <c r="M95" s="62"/>
      <c r="N95" s="62"/>
      <c r="O95" s="62"/>
      <c r="P95" s="62"/>
      <c r="Q95" s="62"/>
      <c r="R95" s="62"/>
      <c r="S95" s="62"/>
      <c r="T95" s="68"/>
      <c r="U95" s="186">
        <v>60</v>
      </c>
      <c r="V95" s="94"/>
      <c r="W95" s="201" t="s">
        <v>256</v>
      </c>
      <c r="X95" s="248" t="s">
        <v>227</v>
      </c>
      <c r="Y95" s="161" t="s">
        <v>116</v>
      </c>
    </row>
    <row r="96" spans="1:25" s="64" customFormat="1" ht="65.25" customHeight="1">
      <c r="A96" s="57" t="s">
        <v>145</v>
      </c>
      <c r="B96" s="60"/>
      <c r="C96" s="65" t="s">
        <v>266</v>
      </c>
      <c r="D96" s="62">
        <v>3326.7</v>
      </c>
      <c r="E96" s="62">
        <v>2995.99</v>
      </c>
      <c r="F96" s="62">
        <v>180</v>
      </c>
      <c r="G96" s="62"/>
      <c r="H96" s="62"/>
      <c r="I96" s="62"/>
      <c r="J96" s="62">
        <v>3146.7</v>
      </c>
      <c r="K96" s="62">
        <v>2995.99</v>
      </c>
      <c r="L96" s="62"/>
      <c r="M96" s="62"/>
      <c r="N96" s="62"/>
      <c r="O96" s="62"/>
      <c r="P96" s="62"/>
      <c r="Q96" s="62">
        <v>60</v>
      </c>
      <c r="R96" s="62"/>
      <c r="S96" s="62"/>
      <c r="T96" s="68"/>
      <c r="U96" s="187"/>
      <c r="V96" s="95"/>
      <c r="W96" s="202"/>
      <c r="X96" s="249"/>
      <c r="Y96" s="162"/>
    </row>
    <row r="97" spans="1:25" s="64" customFormat="1" ht="14.25" customHeight="1">
      <c r="A97" s="93" t="s">
        <v>135</v>
      </c>
      <c r="B97" s="60"/>
      <c r="C97" s="65"/>
      <c r="D97" s="62"/>
      <c r="E97" s="62"/>
      <c r="F97" s="62">
        <v>50.91</v>
      </c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8"/>
      <c r="U97" s="187"/>
      <c r="V97" s="95"/>
      <c r="W97" s="202"/>
      <c r="X97" s="249"/>
      <c r="Y97" s="162"/>
    </row>
    <row r="98" spans="1:25" s="64" customFormat="1" ht="14.25" customHeight="1">
      <c r="A98" s="57" t="s">
        <v>145</v>
      </c>
      <c r="B98" s="60"/>
      <c r="C98" s="65"/>
      <c r="D98" s="62"/>
      <c r="E98" s="62"/>
      <c r="F98" s="62">
        <v>180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>
        <v>60</v>
      </c>
      <c r="R98" s="62"/>
      <c r="S98" s="62"/>
      <c r="T98" s="68"/>
      <c r="U98" s="188"/>
      <c r="V98" s="96">
        <v>180</v>
      </c>
      <c r="W98" s="203"/>
      <c r="X98" s="250"/>
      <c r="Y98" s="163"/>
    </row>
    <row r="99" spans="1:25" s="102" customFormat="1" ht="18.75" customHeight="1">
      <c r="A99" s="91" t="s">
        <v>97</v>
      </c>
      <c r="B99" s="81"/>
      <c r="C99" s="97"/>
      <c r="D99" s="66"/>
      <c r="E99" s="66"/>
      <c r="F99" s="66"/>
      <c r="G99" s="66"/>
      <c r="H99" s="66"/>
      <c r="I99" s="66"/>
      <c r="J99" s="66"/>
      <c r="K99" s="66"/>
      <c r="L99" s="66"/>
      <c r="M99" s="66">
        <f>(M26+M48+M34+M82+M90)</f>
        <v>2411.18</v>
      </c>
      <c r="N99" s="66">
        <f>SUM(N26+N48+N82+N90)</f>
        <v>2099.1</v>
      </c>
      <c r="O99" s="66">
        <f>SUM(O42+O48+O82+O90+O26)</f>
        <v>7601.39</v>
      </c>
      <c r="P99" s="66">
        <f>SUM(P42+P82+P26)</f>
        <v>7515.76</v>
      </c>
      <c r="Q99" s="66">
        <f>SUM(Q26+Q42+Q48+Q54+Q82+Q90+Q96)</f>
        <v>4062.57</v>
      </c>
      <c r="R99" s="66">
        <f>SUM(R26+R42+R48+R54+R82+R90+R96)</f>
        <v>3599.1</v>
      </c>
      <c r="S99" s="66">
        <f>SUM(S42+S26)</f>
        <v>6210</v>
      </c>
      <c r="T99" s="66">
        <f>SUM(T42+T26)</f>
        <v>6015.76</v>
      </c>
      <c r="U99" s="98">
        <v>260</v>
      </c>
      <c r="V99" s="98"/>
      <c r="W99" s="99"/>
      <c r="X99" s="100"/>
      <c r="Y99" s="101"/>
    </row>
    <row r="100" spans="1:25" s="102" customFormat="1" ht="18.75" customHeight="1">
      <c r="A100" s="91" t="s">
        <v>99</v>
      </c>
      <c r="B100" s="81"/>
      <c r="C100" s="97"/>
      <c r="D100" s="66"/>
      <c r="E100" s="66"/>
      <c r="F100" s="66"/>
      <c r="G100" s="66"/>
      <c r="H100" s="66"/>
      <c r="I100" s="66"/>
      <c r="J100" s="66"/>
      <c r="K100" s="66"/>
      <c r="L100" s="66"/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103"/>
      <c r="V100" s="103"/>
      <c r="W100" s="104"/>
      <c r="X100" s="105"/>
      <c r="Y100" s="179"/>
    </row>
    <row r="101" spans="1:25" s="102" customFormat="1" ht="18.75" customHeight="1">
      <c r="A101" s="91" t="s">
        <v>100</v>
      </c>
      <c r="B101" s="81"/>
      <c r="C101" s="97"/>
      <c r="D101" s="66"/>
      <c r="E101" s="66"/>
      <c r="F101" s="66"/>
      <c r="G101" s="66"/>
      <c r="H101" s="66"/>
      <c r="I101" s="66"/>
      <c r="J101" s="66"/>
      <c r="K101" s="66"/>
      <c r="L101" s="66"/>
      <c r="M101" s="66">
        <f>SUM(M28+M50+M84+M92)</f>
        <v>2411.18</v>
      </c>
      <c r="N101" s="66">
        <f>SUM(N28+N50+N84+N92)</f>
        <v>2099.1</v>
      </c>
      <c r="O101" s="66">
        <f>SUM(O44+O84+O92+O28)</f>
        <v>6056.49</v>
      </c>
      <c r="P101" s="66">
        <f>SUM(P44+P84+P28)</f>
        <v>6015.76</v>
      </c>
      <c r="Q101" s="66">
        <f>SUM(Q44+Q50+Q58+Q92+Q98+Q28)</f>
        <v>1510</v>
      </c>
      <c r="R101" s="66">
        <f>SUM(R44+R50+R58+R92+R98+R28)</f>
        <v>1212.57</v>
      </c>
      <c r="S101" s="66">
        <f>SUM(S44+S28)</f>
        <v>6210</v>
      </c>
      <c r="T101" s="66">
        <f>SUM(T44+T28)</f>
        <v>6015.76</v>
      </c>
      <c r="U101" s="103">
        <v>260</v>
      </c>
      <c r="V101" s="103"/>
      <c r="W101" s="104"/>
      <c r="X101" s="104"/>
      <c r="Y101" s="180"/>
    </row>
    <row r="102" spans="1:25" s="102" customFormat="1" ht="18.75" customHeight="1">
      <c r="A102" s="91" t="s">
        <v>101</v>
      </c>
      <c r="B102" s="81"/>
      <c r="C102" s="97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>
        <f>(O46+O52+O30)</f>
        <v>1544.8999999999999</v>
      </c>
      <c r="P102" s="66">
        <f>(P46+P30)</f>
        <v>1500</v>
      </c>
      <c r="Q102" s="66">
        <f>(Q46+Q52+Q30)</f>
        <v>1641.3</v>
      </c>
      <c r="R102" s="66">
        <f>(R46+R52+R30)</f>
        <v>1500</v>
      </c>
      <c r="S102" s="66">
        <v>0</v>
      </c>
      <c r="T102" s="66">
        <v>0</v>
      </c>
      <c r="U102" s="103"/>
      <c r="V102" s="103"/>
      <c r="W102" s="104"/>
      <c r="X102" s="104"/>
      <c r="Y102" s="181"/>
    </row>
    <row r="103" spans="1:25" s="102" customFormat="1" ht="25.5" customHeight="1">
      <c r="A103" s="72" t="s">
        <v>267</v>
      </c>
      <c r="B103" s="81"/>
      <c r="C103" s="97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>
        <f>+Q32+Q88</f>
        <v>911.27</v>
      </c>
      <c r="R103" s="66">
        <f>+R32+R88</f>
        <v>886.53</v>
      </c>
      <c r="S103" s="66">
        <v>0</v>
      </c>
      <c r="T103" s="66">
        <v>0</v>
      </c>
      <c r="U103" s="103"/>
      <c r="V103" s="103"/>
      <c r="W103" s="104"/>
      <c r="X103" s="104"/>
      <c r="Y103" s="106"/>
    </row>
    <row r="104" spans="1:25" s="8" customFormat="1" ht="34.5" customHeight="1">
      <c r="A104" s="32" t="s">
        <v>47</v>
      </c>
      <c r="B104" s="12"/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24"/>
      <c r="V104" s="24"/>
      <c r="W104" s="25"/>
      <c r="X104" s="25"/>
      <c r="Y104" s="27"/>
    </row>
    <row r="105" spans="1:25" ht="95.25" customHeight="1">
      <c r="A105" s="31" t="s">
        <v>288</v>
      </c>
      <c r="B105" s="4" t="s">
        <v>153</v>
      </c>
      <c r="C105" s="5"/>
      <c r="D105" s="7">
        <v>2770.71</v>
      </c>
      <c r="E105" s="7">
        <v>1636.4</v>
      </c>
      <c r="F105" s="6">
        <v>237.65</v>
      </c>
      <c r="G105" s="6"/>
      <c r="H105" s="6">
        <v>9.97</v>
      </c>
      <c r="I105" s="6"/>
      <c r="J105" s="6">
        <v>2533.06</v>
      </c>
      <c r="K105" s="6">
        <v>1636.4</v>
      </c>
      <c r="L105" s="6"/>
      <c r="M105" s="6"/>
      <c r="N105" s="6"/>
      <c r="O105" s="6"/>
      <c r="P105" s="6"/>
      <c r="Q105" s="6"/>
      <c r="R105" s="6"/>
      <c r="S105" s="6"/>
      <c r="T105" s="21"/>
      <c r="U105" s="47"/>
      <c r="V105" s="233">
        <v>940.12</v>
      </c>
      <c r="W105" s="173" t="s">
        <v>268</v>
      </c>
      <c r="X105" s="173" t="s">
        <v>228</v>
      </c>
      <c r="Y105" s="173" t="s">
        <v>119</v>
      </c>
    </row>
    <row r="106" spans="1:25" s="64" customFormat="1" ht="14.25" customHeight="1">
      <c r="A106" s="82" t="s">
        <v>110</v>
      </c>
      <c r="B106" s="60"/>
      <c r="C106" s="63" t="s">
        <v>118</v>
      </c>
      <c r="D106" s="66">
        <v>15320.76</v>
      </c>
      <c r="E106" s="66">
        <v>9604.96</v>
      </c>
      <c r="F106" s="62">
        <v>940.12</v>
      </c>
      <c r="G106" s="62"/>
      <c r="H106" s="62">
        <v>40.12</v>
      </c>
      <c r="I106" s="62"/>
      <c r="J106" s="62">
        <v>14380.64</v>
      </c>
      <c r="K106" s="62">
        <v>9604.96</v>
      </c>
      <c r="L106" s="62"/>
      <c r="M106" s="62"/>
      <c r="N106" s="62"/>
      <c r="O106" s="62"/>
      <c r="P106" s="62"/>
      <c r="Q106" s="62"/>
      <c r="R106" s="62"/>
      <c r="S106" s="62"/>
      <c r="T106" s="68"/>
      <c r="U106" s="71"/>
      <c r="V106" s="234"/>
      <c r="W106" s="174"/>
      <c r="X106" s="174"/>
      <c r="Y106" s="174"/>
    </row>
    <row r="107" spans="1:25" s="64" customFormat="1" ht="14.25" customHeight="1">
      <c r="A107" s="107" t="s">
        <v>152</v>
      </c>
      <c r="B107" s="60"/>
      <c r="C107" s="63"/>
      <c r="D107" s="66"/>
      <c r="E107" s="66"/>
      <c r="F107" s="62">
        <v>237.65</v>
      </c>
      <c r="G107" s="62"/>
      <c r="H107" s="62">
        <v>9.97</v>
      </c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8"/>
      <c r="U107" s="71"/>
      <c r="V107" s="234"/>
      <c r="W107" s="174"/>
      <c r="X107" s="174"/>
      <c r="Y107" s="174"/>
    </row>
    <row r="108" spans="1:25" s="64" customFormat="1" ht="14.25" customHeight="1">
      <c r="A108" s="82" t="s">
        <v>110</v>
      </c>
      <c r="B108" s="60"/>
      <c r="C108" s="63"/>
      <c r="D108" s="66"/>
      <c r="E108" s="66"/>
      <c r="F108" s="62">
        <v>940.12</v>
      </c>
      <c r="G108" s="62"/>
      <c r="H108" s="62">
        <v>40.12</v>
      </c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8"/>
      <c r="U108" s="73"/>
      <c r="V108" s="235"/>
      <c r="W108" s="175"/>
      <c r="X108" s="175"/>
      <c r="Y108" s="175"/>
    </row>
    <row r="109" spans="1:25" s="64" customFormat="1" ht="21" customHeight="1">
      <c r="A109" s="108" t="s">
        <v>97</v>
      </c>
      <c r="B109" s="60"/>
      <c r="C109" s="63"/>
      <c r="D109" s="62"/>
      <c r="E109" s="62"/>
      <c r="F109" s="62"/>
      <c r="G109" s="62"/>
      <c r="H109" s="62"/>
      <c r="I109" s="62"/>
      <c r="J109" s="62"/>
      <c r="K109" s="62"/>
      <c r="L109" s="62"/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98"/>
      <c r="V109" s="76"/>
      <c r="W109" s="77"/>
      <c r="X109" s="77"/>
      <c r="Y109" s="77"/>
    </row>
    <row r="110" spans="1:25" s="64" customFormat="1" ht="27.75" customHeight="1">
      <c r="A110" s="107" t="s">
        <v>206</v>
      </c>
      <c r="B110" s="60"/>
      <c r="C110" s="63"/>
      <c r="D110" s="62"/>
      <c r="E110" s="62"/>
      <c r="F110" s="62"/>
      <c r="G110" s="62"/>
      <c r="H110" s="62"/>
      <c r="I110" s="62"/>
      <c r="J110" s="62"/>
      <c r="K110" s="62"/>
      <c r="L110" s="62"/>
      <c r="M110" s="66"/>
      <c r="N110" s="66"/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98"/>
      <c r="V110" s="76"/>
      <c r="W110" s="77"/>
      <c r="X110" s="77"/>
      <c r="Y110" s="77"/>
    </row>
    <row r="111" spans="1:25" s="64" customFormat="1" ht="19.5" customHeight="1">
      <c r="A111" s="107" t="s">
        <v>105</v>
      </c>
      <c r="B111" s="60"/>
      <c r="C111" s="63"/>
      <c r="D111" s="62"/>
      <c r="E111" s="62"/>
      <c r="F111" s="62"/>
      <c r="G111" s="62"/>
      <c r="H111" s="62"/>
      <c r="I111" s="62"/>
      <c r="J111" s="62"/>
      <c r="K111" s="62"/>
      <c r="L111" s="62"/>
      <c r="M111" s="66"/>
      <c r="N111" s="66"/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/>
      <c r="V111" s="62"/>
      <c r="W111" s="63"/>
      <c r="X111" s="63"/>
      <c r="Y111" s="63"/>
    </row>
    <row r="112" spans="1:25" ht="18" customHeight="1" hidden="1">
      <c r="A112" s="17"/>
      <c r="B112" s="4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7"/>
      <c r="N112" s="7"/>
      <c r="O112" s="6"/>
      <c r="P112" s="6"/>
      <c r="Q112" s="7"/>
      <c r="R112" s="7"/>
      <c r="S112" s="7"/>
      <c r="T112" s="7"/>
      <c r="U112" s="7"/>
      <c r="V112" s="6"/>
      <c r="W112" s="5"/>
      <c r="X112" s="5"/>
      <c r="Y112" s="5"/>
    </row>
    <row r="113" spans="1:25" ht="27" customHeight="1">
      <c r="A113" s="33" t="s">
        <v>48</v>
      </c>
      <c r="B113" s="4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22"/>
      <c r="V113" s="22"/>
      <c r="W113" s="23"/>
      <c r="X113" s="23"/>
      <c r="Y113" s="23"/>
    </row>
    <row r="114" spans="1:25" s="64" customFormat="1" ht="51" customHeight="1">
      <c r="A114" s="60" t="s">
        <v>61</v>
      </c>
      <c r="B114" s="60" t="s">
        <v>154</v>
      </c>
      <c r="C114" s="109" t="s">
        <v>103</v>
      </c>
      <c r="D114" s="154" t="s">
        <v>301</v>
      </c>
      <c r="E114" s="251" t="s">
        <v>299</v>
      </c>
      <c r="F114" s="252" t="s">
        <v>300</v>
      </c>
      <c r="G114" s="252" t="s">
        <v>296</v>
      </c>
      <c r="H114" s="252" t="s">
        <v>298</v>
      </c>
      <c r="I114" s="252" t="s">
        <v>294</v>
      </c>
      <c r="J114" s="252" t="s">
        <v>297</v>
      </c>
      <c r="K114" s="252" t="s">
        <v>295</v>
      </c>
      <c r="L114" s="110"/>
      <c r="M114" s="62"/>
      <c r="N114" s="62"/>
      <c r="O114" s="62"/>
      <c r="P114" s="62"/>
      <c r="Q114" s="62"/>
      <c r="R114" s="62"/>
      <c r="S114" s="62"/>
      <c r="T114" s="68"/>
      <c r="U114" s="186"/>
      <c r="V114" s="155">
        <v>114698.1</v>
      </c>
      <c r="W114" s="225" t="s">
        <v>271</v>
      </c>
      <c r="X114" s="161" t="s">
        <v>229</v>
      </c>
      <c r="Y114" s="161" t="s">
        <v>83</v>
      </c>
    </row>
    <row r="115" spans="1:25" s="64" customFormat="1" ht="13.5" customHeight="1">
      <c r="A115" s="57" t="s">
        <v>58</v>
      </c>
      <c r="B115" s="60"/>
      <c r="C115" s="109"/>
      <c r="D115" s="66">
        <v>110849.81</v>
      </c>
      <c r="E115" s="115">
        <v>88956.03</v>
      </c>
      <c r="F115" s="253">
        <v>114698.1</v>
      </c>
      <c r="G115" s="253">
        <v>105313.4</v>
      </c>
      <c r="H115" s="253">
        <v>44148.6</v>
      </c>
      <c r="I115" s="253">
        <v>39920.16</v>
      </c>
      <c r="J115" s="253">
        <v>12200</v>
      </c>
      <c r="K115" s="253">
        <v>772.65</v>
      </c>
      <c r="L115" s="62"/>
      <c r="M115" s="62">
        <v>30024.5</v>
      </c>
      <c r="N115" s="68">
        <v>28684.99</v>
      </c>
      <c r="O115" s="62">
        <v>44148.6</v>
      </c>
      <c r="P115" s="62">
        <v>39920.16</v>
      </c>
      <c r="Q115" s="62">
        <v>20000</v>
      </c>
      <c r="R115" s="62">
        <v>18343.28</v>
      </c>
      <c r="S115" s="62">
        <v>54173.1</v>
      </c>
      <c r="T115" s="62">
        <v>50261.87</v>
      </c>
      <c r="U115" s="187"/>
      <c r="V115" s="156"/>
      <c r="W115" s="226"/>
      <c r="X115" s="162"/>
      <c r="Y115" s="162"/>
    </row>
    <row r="116" spans="1:25" s="64" customFormat="1" ht="15" customHeight="1">
      <c r="A116" s="81" t="s">
        <v>92</v>
      </c>
      <c r="B116" s="60"/>
      <c r="C116" s="109"/>
      <c r="D116" s="62"/>
      <c r="E116" s="253"/>
      <c r="F116" s="253">
        <v>16569.28</v>
      </c>
      <c r="G116" s="253">
        <v>13645.85</v>
      </c>
      <c r="H116" s="253">
        <v>5904.67</v>
      </c>
      <c r="I116" s="253">
        <v>4672.73</v>
      </c>
      <c r="J116" s="253"/>
      <c r="K116" s="253"/>
      <c r="L116" s="62"/>
      <c r="M116" s="62"/>
      <c r="N116" s="62"/>
      <c r="O116" s="62"/>
      <c r="P116" s="62"/>
      <c r="Q116" s="62"/>
      <c r="R116" s="62"/>
      <c r="S116" s="62"/>
      <c r="T116" s="68"/>
      <c r="U116" s="187"/>
      <c r="V116" s="156"/>
      <c r="W116" s="226"/>
      <c r="X116" s="162"/>
      <c r="Y116" s="162"/>
    </row>
    <row r="117" spans="1:25" s="64" customFormat="1" ht="15.75" customHeight="1">
      <c r="A117" s="57" t="s">
        <v>58</v>
      </c>
      <c r="B117" s="60"/>
      <c r="C117" s="109"/>
      <c r="D117" s="62"/>
      <c r="E117" s="253"/>
      <c r="F117" s="253">
        <v>114698.1</v>
      </c>
      <c r="G117" s="253">
        <v>105313.4</v>
      </c>
      <c r="H117" s="253">
        <v>44148.6</v>
      </c>
      <c r="I117" s="253">
        <v>39920.16</v>
      </c>
      <c r="J117" s="253"/>
      <c r="K117" s="253"/>
      <c r="L117" s="62"/>
      <c r="M117" s="62">
        <v>30024.5</v>
      </c>
      <c r="N117" s="68">
        <v>28684.99</v>
      </c>
      <c r="O117" s="62">
        <v>44148.6</v>
      </c>
      <c r="P117" s="62">
        <v>39920.16</v>
      </c>
      <c r="Q117" s="62">
        <v>10000</v>
      </c>
      <c r="R117" s="62">
        <v>8343.28</v>
      </c>
      <c r="S117" s="62">
        <v>54173.1</v>
      </c>
      <c r="T117" s="62">
        <v>50261.87</v>
      </c>
      <c r="U117" s="187"/>
      <c r="V117" s="156"/>
      <c r="W117" s="226"/>
      <c r="X117" s="162"/>
      <c r="Y117" s="162"/>
    </row>
    <row r="118" spans="1:25" s="64" customFormat="1" ht="27" customHeight="1">
      <c r="A118" s="81" t="s">
        <v>270</v>
      </c>
      <c r="B118" s="60"/>
      <c r="C118" s="109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8"/>
      <c r="O118" s="62"/>
      <c r="P118" s="62"/>
      <c r="Q118" s="62"/>
      <c r="R118" s="62"/>
      <c r="S118" s="62"/>
      <c r="T118" s="68"/>
      <c r="U118" s="187"/>
      <c r="V118" s="156"/>
      <c r="W118" s="226"/>
      <c r="X118" s="162"/>
      <c r="Y118" s="162"/>
    </row>
    <row r="119" spans="1:25" s="64" customFormat="1" ht="15.75" customHeight="1">
      <c r="A119" s="57" t="s">
        <v>269</v>
      </c>
      <c r="B119" s="60"/>
      <c r="C119" s="109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8"/>
      <c r="O119" s="62"/>
      <c r="P119" s="62"/>
      <c r="Q119" s="62">
        <v>10000</v>
      </c>
      <c r="R119" s="62">
        <v>10000</v>
      </c>
      <c r="S119" s="62"/>
      <c r="T119" s="68"/>
      <c r="U119" s="188"/>
      <c r="V119" s="157"/>
      <c r="W119" s="227"/>
      <c r="X119" s="163"/>
      <c r="Y119" s="163"/>
    </row>
    <row r="120" spans="1:25" s="64" customFormat="1" ht="37.5" customHeight="1">
      <c r="A120" s="60" t="s">
        <v>62</v>
      </c>
      <c r="B120" s="60" t="s">
        <v>155</v>
      </c>
      <c r="C120" s="62">
        <v>2080</v>
      </c>
      <c r="D120" s="66">
        <v>468.75</v>
      </c>
      <c r="E120" s="62"/>
      <c r="F120" s="62">
        <v>468.75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8"/>
      <c r="U120" s="186"/>
      <c r="V120" s="186"/>
      <c r="W120" s="236"/>
      <c r="X120" s="161" t="s">
        <v>230</v>
      </c>
      <c r="Y120" s="161" t="s">
        <v>212</v>
      </c>
    </row>
    <row r="121" spans="1:25" s="64" customFormat="1" ht="15" customHeight="1">
      <c r="A121" s="57" t="s">
        <v>59</v>
      </c>
      <c r="B121" s="60"/>
      <c r="C121" s="62"/>
      <c r="D121" s="66">
        <v>2500</v>
      </c>
      <c r="E121" s="62"/>
      <c r="F121" s="62">
        <v>2500</v>
      </c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8"/>
      <c r="U121" s="187"/>
      <c r="V121" s="187"/>
      <c r="W121" s="237"/>
      <c r="X121" s="162"/>
      <c r="Y121" s="162"/>
    </row>
    <row r="122" spans="1:25" s="64" customFormat="1" ht="15" customHeight="1">
      <c r="A122" s="60" t="s">
        <v>50</v>
      </c>
      <c r="B122" s="60"/>
      <c r="C122" s="62"/>
      <c r="D122" s="62"/>
      <c r="E122" s="62"/>
      <c r="F122" s="62">
        <v>468.75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8"/>
      <c r="U122" s="187"/>
      <c r="V122" s="187"/>
      <c r="W122" s="237"/>
      <c r="X122" s="162"/>
      <c r="Y122" s="162"/>
    </row>
    <row r="123" spans="1:25" s="64" customFormat="1" ht="15" customHeight="1">
      <c r="A123" s="57" t="s">
        <v>60</v>
      </c>
      <c r="B123" s="60"/>
      <c r="C123" s="62"/>
      <c r="D123" s="62"/>
      <c r="E123" s="62"/>
      <c r="F123" s="62">
        <v>2500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8"/>
      <c r="U123" s="188"/>
      <c r="V123" s="188"/>
      <c r="W123" s="238"/>
      <c r="X123" s="163"/>
      <c r="Y123" s="163"/>
    </row>
    <row r="124" spans="1:25" s="64" customFormat="1" ht="76.5" customHeight="1">
      <c r="A124" s="60" t="s">
        <v>120</v>
      </c>
      <c r="B124" s="60" t="s">
        <v>156</v>
      </c>
      <c r="C124" s="109"/>
      <c r="D124" s="66">
        <v>14258.3</v>
      </c>
      <c r="E124" s="66">
        <v>11532.68</v>
      </c>
      <c r="F124" s="62">
        <v>14258.3</v>
      </c>
      <c r="G124" s="62">
        <v>11532.68</v>
      </c>
      <c r="H124" s="62"/>
      <c r="I124" s="62"/>
      <c r="J124" s="62"/>
      <c r="K124" s="62"/>
      <c r="L124" s="62"/>
      <c r="M124" s="62"/>
      <c r="N124" s="62"/>
      <c r="O124" s="109"/>
      <c r="P124" s="62"/>
      <c r="Q124" s="111"/>
      <c r="R124" s="62"/>
      <c r="S124" s="62"/>
      <c r="T124" s="68"/>
      <c r="U124" s="69"/>
      <c r="V124" s="167">
        <v>94575.74</v>
      </c>
      <c r="W124" s="170" t="s">
        <v>272</v>
      </c>
      <c r="X124" s="173" t="s">
        <v>71</v>
      </c>
      <c r="Y124" s="173" t="s">
        <v>83</v>
      </c>
    </row>
    <row r="125" spans="1:25" s="64" customFormat="1" ht="51.75" customHeight="1">
      <c r="A125" s="57" t="s">
        <v>157</v>
      </c>
      <c r="B125" s="60"/>
      <c r="C125" s="109" t="s">
        <v>158</v>
      </c>
      <c r="D125" s="66">
        <v>91431.27</v>
      </c>
      <c r="E125" s="66">
        <v>79917.69</v>
      </c>
      <c r="F125" s="109">
        <v>94575.74</v>
      </c>
      <c r="G125" s="62">
        <v>79917.69</v>
      </c>
      <c r="H125" s="109"/>
      <c r="I125" s="62"/>
      <c r="J125" s="62"/>
      <c r="K125" s="62"/>
      <c r="L125" s="62"/>
      <c r="M125" s="62">
        <v>63695.3</v>
      </c>
      <c r="N125" s="62">
        <v>50614.91</v>
      </c>
      <c r="O125" s="109"/>
      <c r="P125" s="62"/>
      <c r="Q125" s="111">
        <v>20194.4</v>
      </c>
      <c r="R125" s="62">
        <v>18033.71</v>
      </c>
      <c r="S125" s="62">
        <v>43500.9</v>
      </c>
      <c r="T125" s="68">
        <v>32581.2</v>
      </c>
      <c r="U125" s="71"/>
      <c r="V125" s="168"/>
      <c r="W125" s="171"/>
      <c r="X125" s="174"/>
      <c r="Y125" s="184"/>
    </row>
    <row r="126" spans="1:25" s="64" customFormat="1" ht="15" customHeight="1">
      <c r="A126" s="81" t="s">
        <v>92</v>
      </c>
      <c r="B126" s="60"/>
      <c r="C126" s="109"/>
      <c r="D126" s="62"/>
      <c r="E126" s="62"/>
      <c r="F126" s="62">
        <v>14235.3</v>
      </c>
      <c r="G126" s="62">
        <v>11532.68</v>
      </c>
      <c r="H126" s="62"/>
      <c r="I126" s="62"/>
      <c r="J126" s="62"/>
      <c r="K126" s="62"/>
      <c r="L126" s="62"/>
      <c r="M126" s="62"/>
      <c r="N126" s="62"/>
      <c r="O126" s="109"/>
      <c r="P126" s="62"/>
      <c r="Q126" s="111"/>
      <c r="R126" s="62"/>
      <c r="S126" s="62"/>
      <c r="T126" s="68"/>
      <c r="U126" s="71"/>
      <c r="V126" s="168"/>
      <c r="W126" s="171"/>
      <c r="X126" s="174"/>
      <c r="Y126" s="184"/>
    </row>
    <row r="127" spans="1:25" s="64" customFormat="1" ht="15" customHeight="1">
      <c r="A127" s="57" t="s">
        <v>157</v>
      </c>
      <c r="B127" s="60"/>
      <c r="C127" s="109"/>
      <c r="D127" s="62"/>
      <c r="E127" s="62"/>
      <c r="F127" s="109">
        <v>94495.2</v>
      </c>
      <c r="G127" s="62">
        <v>79917.69</v>
      </c>
      <c r="H127" s="109"/>
      <c r="I127" s="62"/>
      <c r="J127" s="62"/>
      <c r="K127" s="62"/>
      <c r="L127" s="62"/>
      <c r="M127" s="62">
        <v>63695.3</v>
      </c>
      <c r="N127" s="62">
        <v>50614.91</v>
      </c>
      <c r="O127" s="109"/>
      <c r="P127" s="62"/>
      <c r="Q127" s="111">
        <v>20194.4</v>
      </c>
      <c r="R127" s="62">
        <v>18033.71</v>
      </c>
      <c r="S127" s="62">
        <v>43500.9</v>
      </c>
      <c r="T127" s="68">
        <v>32581.2</v>
      </c>
      <c r="U127" s="71"/>
      <c r="V127" s="168"/>
      <c r="W127" s="171"/>
      <c r="X127" s="174"/>
      <c r="Y127" s="184"/>
    </row>
    <row r="128" spans="1:25" s="64" customFormat="1" ht="15" customHeight="1">
      <c r="A128" s="81" t="s">
        <v>91</v>
      </c>
      <c r="B128" s="60"/>
      <c r="C128" s="109"/>
      <c r="D128" s="62"/>
      <c r="E128" s="62"/>
      <c r="F128" s="62">
        <v>23</v>
      </c>
      <c r="G128" s="62"/>
      <c r="H128" s="62"/>
      <c r="I128" s="62"/>
      <c r="J128" s="62"/>
      <c r="K128" s="62"/>
      <c r="L128" s="62"/>
      <c r="M128" s="62"/>
      <c r="N128" s="62"/>
      <c r="O128" s="109"/>
      <c r="P128" s="62"/>
      <c r="Q128" s="111"/>
      <c r="R128" s="62"/>
      <c r="S128" s="62"/>
      <c r="T128" s="68"/>
      <c r="U128" s="71"/>
      <c r="V128" s="168"/>
      <c r="W128" s="171"/>
      <c r="X128" s="174"/>
      <c r="Y128" s="184"/>
    </row>
    <row r="129" spans="1:25" s="64" customFormat="1" ht="14.25" customHeight="1">
      <c r="A129" s="57" t="s">
        <v>157</v>
      </c>
      <c r="B129" s="60"/>
      <c r="C129" s="109"/>
      <c r="D129" s="62"/>
      <c r="E129" s="62"/>
      <c r="F129" s="62">
        <v>80.54</v>
      </c>
      <c r="G129" s="62"/>
      <c r="H129" s="62"/>
      <c r="I129" s="62"/>
      <c r="J129" s="62"/>
      <c r="K129" s="62"/>
      <c r="L129" s="62"/>
      <c r="M129" s="62"/>
      <c r="N129" s="62"/>
      <c r="O129" s="109"/>
      <c r="P129" s="62"/>
      <c r="Q129" s="111"/>
      <c r="R129" s="62"/>
      <c r="S129" s="62"/>
      <c r="T129" s="62"/>
      <c r="U129" s="76"/>
      <c r="V129" s="169"/>
      <c r="W129" s="172"/>
      <c r="X129" s="175"/>
      <c r="Y129" s="185"/>
    </row>
    <row r="130" spans="1:25" s="64" customFormat="1" ht="130.5" customHeight="1">
      <c r="A130" s="58" t="s">
        <v>125</v>
      </c>
      <c r="B130" s="60" t="s">
        <v>122</v>
      </c>
      <c r="C130" s="109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109"/>
      <c r="P130" s="62"/>
      <c r="Q130" s="111"/>
      <c r="R130" s="62"/>
      <c r="S130" s="62"/>
      <c r="T130" s="62"/>
      <c r="U130" s="164"/>
      <c r="V130" s="167">
        <v>3887.6</v>
      </c>
      <c r="W130" s="170" t="s">
        <v>205</v>
      </c>
      <c r="X130" s="173" t="s">
        <v>217</v>
      </c>
      <c r="Y130" s="173" t="s">
        <v>128</v>
      </c>
    </row>
    <row r="131" spans="1:25" s="64" customFormat="1" ht="14.25" customHeight="1">
      <c r="A131" s="57" t="s">
        <v>107</v>
      </c>
      <c r="B131" s="60"/>
      <c r="C131" s="109" t="s">
        <v>121</v>
      </c>
      <c r="D131" s="66">
        <v>5146.56</v>
      </c>
      <c r="E131" s="66">
        <v>4879.36</v>
      </c>
      <c r="F131" s="62">
        <v>3887.6</v>
      </c>
      <c r="G131" s="62">
        <v>3614.9</v>
      </c>
      <c r="H131" s="109"/>
      <c r="I131" s="62"/>
      <c r="J131" s="62"/>
      <c r="K131" s="62"/>
      <c r="L131" s="62"/>
      <c r="M131" s="62">
        <v>2487.6</v>
      </c>
      <c r="N131" s="62">
        <v>2482.1</v>
      </c>
      <c r="O131" s="109"/>
      <c r="P131" s="62"/>
      <c r="Q131" s="111">
        <v>2487.6</v>
      </c>
      <c r="R131" s="62">
        <v>2482.1</v>
      </c>
      <c r="S131" s="111"/>
      <c r="T131" s="111"/>
      <c r="U131" s="165"/>
      <c r="V131" s="168"/>
      <c r="W131" s="171"/>
      <c r="X131" s="174"/>
      <c r="Y131" s="174"/>
    </row>
    <row r="132" spans="1:25" s="64" customFormat="1" ht="14.25" customHeight="1">
      <c r="A132" s="81" t="s">
        <v>92</v>
      </c>
      <c r="B132" s="60"/>
      <c r="C132" s="109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109"/>
      <c r="P132" s="62"/>
      <c r="Q132" s="111"/>
      <c r="R132" s="62"/>
      <c r="S132" s="62"/>
      <c r="T132" s="62"/>
      <c r="U132" s="165"/>
      <c r="V132" s="168"/>
      <c r="W132" s="171"/>
      <c r="X132" s="174"/>
      <c r="Y132" s="174"/>
    </row>
    <row r="133" spans="1:25" s="64" customFormat="1" ht="14.25" customHeight="1">
      <c r="A133" s="57" t="s">
        <v>107</v>
      </c>
      <c r="B133" s="60"/>
      <c r="C133" s="109"/>
      <c r="D133" s="62"/>
      <c r="E133" s="62"/>
      <c r="F133" s="62">
        <v>3887.6</v>
      </c>
      <c r="G133" s="62">
        <v>3614.9</v>
      </c>
      <c r="H133" s="109"/>
      <c r="I133" s="62"/>
      <c r="J133" s="62"/>
      <c r="K133" s="62"/>
      <c r="L133" s="62"/>
      <c r="M133" s="62">
        <v>2487.6</v>
      </c>
      <c r="N133" s="62">
        <v>2482.1</v>
      </c>
      <c r="O133" s="109"/>
      <c r="P133" s="109"/>
      <c r="Q133" s="111">
        <v>746.3</v>
      </c>
      <c r="R133" s="111">
        <v>746.3</v>
      </c>
      <c r="S133" s="111"/>
      <c r="T133" s="111"/>
      <c r="U133" s="165"/>
      <c r="V133" s="168"/>
      <c r="W133" s="171"/>
      <c r="X133" s="174"/>
      <c r="Y133" s="174"/>
    </row>
    <row r="134" spans="1:25" ht="14.25" customHeight="1">
      <c r="A134" s="15" t="s">
        <v>91</v>
      </c>
      <c r="B134" s="4"/>
      <c r="C134" s="13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13"/>
      <c r="P134" s="6"/>
      <c r="Q134" s="14"/>
      <c r="R134" s="6"/>
      <c r="S134" s="6"/>
      <c r="T134" s="6"/>
      <c r="U134" s="165"/>
      <c r="V134" s="168"/>
      <c r="W134" s="171"/>
      <c r="X134" s="174"/>
      <c r="Y134" s="174"/>
    </row>
    <row r="135" spans="1:25" ht="14.25" customHeight="1">
      <c r="A135" s="19" t="s">
        <v>107</v>
      </c>
      <c r="B135" s="4"/>
      <c r="C135" s="1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13"/>
      <c r="P135" s="6"/>
      <c r="Q135" s="14"/>
      <c r="R135" s="6"/>
      <c r="S135" s="6"/>
      <c r="T135" s="6"/>
      <c r="U135" s="165"/>
      <c r="V135" s="168"/>
      <c r="W135" s="171"/>
      <c r="X135" s="174"/>
      <c r="Y135" s="174"/>
    </row>
    <row r="136" spans="1:25" ht="27.75" customHeight="1">
      <c r="A136" s="15" t="s">
        <v>270</v>
      </c>
      <c r="B136" s="4"/>
      <c r="C136" s="13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13"/>
      <c r="P136" s="6"/>
      <c r="Q136" s="14"/>
      <c r="R136" s="6"/>
      <c r="S136" s="6"/>
      <c r="T136" s="6"/>
      <c r="U136" s="165"/>
      <c r="V136" s="168"/>
      <c r="W136" s="171"/>
      <c r="X136" s="174"/>
      <c r="Y136" s="174"/>
    </row>
    <row r="137" spans="1:25" s="64" customFormat="1" ht="14.25" customHeight="1">
      <c r="A137" s="57" t="s">
        <v>107</v>
      </c>
      <c r="B137" s="60"/>
      <c r="C137" s="109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109"/>
      <c r="P137" s="62"/>
      <c r="Q137" s="111">
        <v>1741.3</v>
      </c>
      <c r="R137" s="111">
        <v>1735.8</v>
      </c>
      <c r="S137" s="62"/>
      <c r="T137" s="62"/>
      <c r="U137" s="166"/>
      <c r="V137" s="169"/>
      <c r="W137" s="172"/>
      <c r="X137" s="175"/>
      <c r="Y137" s="175"/>
    </row>
    <row r="138" spans="1:25" s="64" customFormat="1" ht="90.75" customHeight="1">
      <c r="A138" s="60" t="s">
        <v>180</v>
      </c>
      <c r="B138" s="60" t="s">
        <v>123</v>
      </c>
      <c r="C138" s="109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109"/>
      <c r="P138" s="62"/>
      <c r="Q138" s="111"/>
      <c r="R138" s="62"/>
      <c r="S138" s="62"/>
      <c r="T138" s="62"/>
      <c r="U138" s="186"/>
      <c r="V138" s="155">
        <v>1961.77</v>
      </c>
      <c r="W138" s="189" t="s">
        <v>181</v>
      </c>
      <c r="X138" s="161" t="s">
        <v>217</v>
      </c>
      <c r="Y138" s="161" t="s">
        <v>182</v>
      </c>
    </row>
    <row r="139" spans="1:25" s="64" customFormat="1" ht="40.5" customHeight="1">
      <c r="A139" s="57" t="s">
        <v>107</v>
      </c>
      <c r="B139" s="60"/>
      <c r="C139" s="109" t="s">
        <v>159</v>
      </c>
      <c r="D139" s="66">
        <v>2858.292</v>
      </c>
      <c r="E139" s="62">
        <v>2813.56</v>
      </c>
      <c r="F139" s="109">
        <v>1961.77</v>
      </c>
      <c r="G139" s="62">
        <v>1880.07</v>
      </c>
      <c r="H139" s="109"/>
      <c r="I139" s="62"/>
      <c r="J139" s="62"/>
      <c r="K139" s="62"/>
      <c r="L139" s="62"/>
      <c r="M139" s="62">
        <v>1911.8</v>
      </c>
      <c r="N139" s="62">
        <v>1846.59</v>
      </c>
      <c r="O139" s="109"/>
      <c r="P139" s="62"/>
      <c r="Q139" s="111">
        <v>1911.8</v>
      </c>
      <c r="R139" s="62">
        <v>1846.59</v>
      </c>
      <c r="S139" s="62"/>
      <c r="T139" s="62"/>
      <c r="U139" s="187"/>
      <c r="V139" s="156"/>
      <c r="W139" s="190"/>
      <c r="X139" s="162"/>
      <c r="Y139" s="162"/>
    </row>
    <row r="140" spans="1:25" s="64" customFormat="1" ht="14.25" customHeight="1">
      <c r="A140" s="81" t="s">
        <v>92</v>
      </c>
      <c r="B140" s="60"/>
      <c r="C140" s="109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109"/>
      <c r="P140" s="62"/>
      <c r="Q140" s="111"/>
      <c r="R140" s="62"/>
      <c r="S140" s="62"/>
      <c r="T140" s="62"/>
      <c r="U140" s="187"/>
      <c r="V140" s="156"/>
      <c r="W140" s="190"/>
      <c r="X140" s="162"/>
      <c r="Y140" s="162"/>
    </row>
    <row r="141" spans="1:25" s="64" customFormat="1" ht="14.25" customHeight="1">
      <c r="A141" s="57" t="s">
        <v>107</v>
      </c>
      <c r="B141" s="60"/>
      <c r="C141" s="109"/>
      <c r="D141" s="62"/>
      <c r="E141" s="62"/>
      <c r="F141" s="109">
        <v>1961.77</v>
      </c>
      <c r="G141" s="62">
        <v>1880.07</v>
      </c>
      <c r="H141" s="109"/>
      <c r="I141" s="62"/>
      <c r="J141" s="62"/>
      <c r="K141" s="62"/>
      <c r="L141" s="62"/>
      <c r="M141" s="62">
        <v>1911.8</v>
      </c>
      <c r="N141" s="62">
        <v>1846.59</v>
      </c>
      <c r="O141" s="109"/>
      <c r="P141" s="62"/>
      <c r="Q141" s="109"/>
      <c r="R141" s="62"/>
      <c r="S141" s="62"/>
      <c r="T141" s="62"/>
      <c r="U141" s="187"/>
      <c r="V141" s="156"/>
      <c r="W141" s="190"/>
      <c r="X141" s="162"/>
      <c r="Y141" s="162"/>
    </row>
    <row r="142" spans="1:25" s="64" customFormat="1" ht="14.25" customHeight="1">
      <c r="A142" s="81" t="s">
        <v>124</v>
      </c>
      <c r="B142" s="60"/>
      <c r="C142" s="109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109"/>
      <c r="P142" s="62"/>
      <c r="Q142" s="111"/>
      <c r="R142" s="62"/>
      <c r="S142" s="62"/>
      <c r="T142" s="62"/>
      <c r="U142" s="187"/>
      <c r="V142" s="156"/>
      <c r="W142" s="190"/>
      <c r="X142" s="162"/>
      <c r="Y142" s="162"/>
    </row>
    <row r="143" spans="1:25" s="64" customFormat="1" ht="14.25" customHeight="1">
      <c r="A143" s="57" t="s">
        <v>107</v>
      </c>
      <c r="B143" s="60"/>
      <c r="C143" s="109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109"/>
      <c r="P143" s="62"/>
      <c r="Q143" s="111"/>
      <c r="R143" s="62"/>
      <c r="S143" s="62"/>
      <c r="T143" s="62"/>
      <c r="U143" s="187"/>
      <c r="V143" s="156"/>
      <c r="W143" s="190"/>
      <c r="X143" s="162"/>
      <c r="Y143" s="162"/>
    </row>
    <row r="144" spans="1:25" s="64" customFormat="1" ht="28.5" customHeight="1">
      <c r="A144" s="81" t="s">
        <v>270</v>
      </c>
      <c r="B144" s="60"/>
      <c r="C144" s="109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109"/>
      <c r="P144" s="62"/>
      <c r="Q144" s="111"/>
      <c r="R144" s="62"/>
      <c r="S144" s="62"/>
      <c r="T144" s="62"/>
      <c r="U144" s="187"/>
      <c r="V144" s="156"/>
      <c r="W144" s="190"/>
      <c r="X144" s="162"/>
      <c r="Y144" s="162"/>
    </row>
    <row r="145" spans="1:25" s="64" customFormat="1" ht="14.25" customHeight="1">
      <c r="A145" s="57" t="s">
        <v>107</v>
      </c>
      <c r="B145" s="60"/>
      <c r="C145" s="109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109"/>
      <c r="P145" s="62"/>
      <c r="Q145" s="109">
        <v>1911.8</v>
      </c>
      <c r="R145" s="62">
        <v>1846.59</v>
      </c>
      <c r="S145" s="62"/>
      <c r="T145" s="62"/>
      <c r="U145" s="188"/>
      <c r="V145" s="157"/>
      <c r="W145" s="191"/>
      <c r="X145" s="163"/>
      <c r="Y145" s="163"/>
    </row>
    <row r="146" spans="1:25" s="114" customFormat="1" ht="79.5" customHeight="1">
      <c r="A146" s="58" t="s">
        <v>292</v>
      </c>
      <c r="B146" s="58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2"/>
      <c r="R146" s="113"/>
      <c r="S146" s="113"/>
      <c r="T146" s="113"/>
      <c r="U146" s="164"/>
      <c r="V146" s="192">
        <v>2001.06</v>
      </c>
      <c r="W146" s="176" t="s">
        <v>293</v>
      </c>
      <c r="X146" s="173" t="s">
        <v>218</v>
      </c>
      <c r="Y146" s="173" t="s">
        <v>183</v>
      </c>
    </row>
    <row r="147" spans="1:25" s="64" customFormat="1" ht="29.25" customHeight="1">
      <c r="A147" s="57" t="s">
        <v>157</v>
      </c>
      <c r="B147" s="60" t="s">
        <v>141</v>
      </c>
      <c r="C147" s="109" t="s">
        <v>160</v>
      </c>
      <c r="D147" s="62">
        <v>2126.51</v>
      </c>
      <c r="E147" s="62">
        <v>2081.67</v>
      </c>
      <c r="F147" s="62">
        <v>2001.06</v>
      </c>
      <c r="G147" s="62">
        <v>1955.82</v>
      </c>
      <c r="H147" s="62">
        <v>-48.32</v>
      </c>
      <c r="I147" s="62">
        <v>-34.71</v>
      </c>
      <c r="J147" s="62"/>
      <c r="K147" s="62"/>
      <c r="L147" s="62"/>
      <c r="M147" s="62">
        <v>1314.08</v>
      </c>
      <c r="N147" s="62">
        <v>1272.35</v>
      </c>
      <c r="O147" s="62">
        <v>-48.32</v>
      </c>
      <c r="P147" s="62">
        <v>-34.71</v>
      </c>
      <c r="Q147" s="111">
        <v>1265.76</v>
      </c>
      <c r="R147" s="62">
        <v>1237.64</v>
      </c>
      <c r="S147" s="62"/>
      <c r="T147" s="62"/>
      <c r="U147" s="165"/>
      <c r="V147" s="193"/>
      <c r="W147" s="177"/>
      <c r="X147" s="174"/>
      <c r="Y147" s="174"/>
    </row>
    <row r="148" spans="1:25" s="64" customFormat="1" ht="14.25" customHeight="1">
      <c r="A148" s="81" t="s">
        <v>92</v>
      </c>
      <c r="B148" s="60"/>
      <c r="C148" s="109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111"/>
      <c r="R148" s="62"/>
      <c r="S148" s="62"/>
      <c r="T148" s="62"/>
      <c r="U148" s="165"/>
      <c r="V148" s="193"/>
      <c r="W148" s="177"/>
      <c r="X148" s="174"/>
      <c r="Y148" s="174"/>
    </row>
    <row r="149" spans="1:25" s="64" customFormat="1" ht="14.25" customHeight="1">
      <c r="A149" s="57" t="s">
        <v>157</v>
      </c>
      <c r="B149" s="60"/>
      <c r="C149" s="109"/>
      <c r="D149" s="62"/>
      <c r="E149" s="62"/>
      <c r="F149" s="62">
        <v>2001.06</v>
      </c>
      <c r="G149" s="62">
        <v>1955.82</v>
      </c>
      <c r="H149" s="62">
        <v>-48.32</v>
      </c>
      <c r="I149" s="62">
        <v>-34.71</v>
      </c>
      <c r="J149" s="62"/>
      <c r="K149" s="62"/>
      <c r="L149" s="62"/>
      <c r="M149" s="62">
        <v>1314.08</v>
      </c>
      <c r="N149" s="62">
        <v>1272.35</v>
      </c>
      <c r="O149" s="62">
        <v>-48.32</v>
      </c>
      <c r="P149" s="62">
        <v>-34.71</v>
      </c>
      <c r="Q149" s="111">
        <v>1264.66</v>
      </c>
      <c r="R149" s="62">
        <v>1237.64</v>
      </c>
      <c r="S149" s="62"/>
      <c r="T149" s="62"/>
      <c r="U149" s="165"/>
      <c r="V149" s="193"/>
      <c r="W149" s="177"/>
      <c r="X149" s="174"/>
      <c r="Y149" s="174"/>
    </row>
    <row r="150" spans="1:25" s="64" customFormat="1" ht="14.25" customHeight="1">
      <c r="A150" s="92" t="s">
        <v>137</v>
      </c>
      <c r="B150" s="60"/>
      <c r="C150" s="109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111"/>
      <c r="R150" s="62"/>
      <c r="S150" s="62"/>
      <c r="T150" s="62"/>
      <c r="U150" s="165"/>
      <c r="V150" s="193"/>
      <c r="W150" s="177"/>
      <c r="X150" s="174"/>
      <c r="Y150" s="174"/>
    </row>
    <row r="151" spans="1:25" s="64" customFormat="1" ht="14.25" customHeight="1">
      <c r="A151" s="57" t="s">
        <v>157</v>
      </c>
      <c r="B151" s="60"/>
      <c r="C151" s="109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111"/>
      <c r="R151" s="62"/>
      <c r="S151" s="62"/>
      <c r="T151" s="62"/>
      <c r="U151" s="165"/>
      <c r="V151" s="193"/>
      <c r="W151" s="177"/>
      <c r="X151" s="174"/>
      <c r="Y151" s="174"/>
    </row>
    <row r="152" spans="1:25" s="64" customFormat="1" ht="30" customHeight="1">
      <c r="A152" s="81" t="s">
        <v>270</v>
      </c>
      <c r="B152" s="60"/>
      <c r="C152" s="109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111"/>
      <c r="R152" s="62"/>
      <c r="S152" s="62"/>
      <c r="T152" s="62"/>
      <c r="U152" s="165"/>
      <c r="V152" s="193"/>
      <c r="W152" s="177"/>
      <c r="X152" s="174"/>
      <c r="Y152" s="174"/>
    </row>
    <row r="153" spans="1:25" s="64" customFormat="1" ht="14.25" customHeight="1">
      <c r="A153" s="57" t="s">
        <v>157</v>
      </c>
      <c r="B153" s="60"/>
      <c r="C153" s="109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111">
        <v>1.1</v>
      </c>
      <c r="R153" s="62"/>
      <c r="S153" s="62"/>
      <c r="T153" s="62"/>
      <c r="U153" s="166"/>
      <c r="V153" s="194"/>
      <c r="W153" s="178"/>
      <c r="X153" s="175"/>
      <c r="Y153" s="175"/>
    </row>
    <row r="154" spans="1:25" s="64" customFormat="1" ht="90.75" customHeight="1">
      <c r="A154" s="58" t="s">
        <v>184</v>
      </c>
      <c r="B154" s="60"/>
      <c r="C154" s="109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111"/>
      <c r="R154" s="62"/>
      <c r="S154" s="62"/>
      <c r="T154" s="62"/>
      <c r="U154" s="164"/>
      <c r="V154" s="167">
        <v>600</v>
      </c>
      <c r="W154" s="170" t="s">
        <v>231</v>
      </c>
      <c r="X154" s="173" t="s">
        <v>218</v>
      </c>
      <c r="Y154" s="173" t="s">
        <v>163</v>
      </c>
    </row>
    <row r="155" spans="1:25" s="64" customFormat="1" ht="30" customHeight="1">
      <c r="A155" s="57" t="s">
        <v>157</v>
      </c>
      <c r="B155" s="60" t="s">
        <v>162</v>
      </c>
      <c r="C155" s="109" t="s">
        <v>161</v>
      </c>
      <c r="D155" s="62">
        <v>785.6</v>
      </c>
      <c r="E155" s="62">
        <v>765.9</v>
      </c>
      <c r="F155" s="62">
        <v>600</v>
      </c>
      <c r="G155" s="62">
        <v>582.66</v>
      </c>
      <c r="H155" s="62"/>
      <c r="I155" s="62"/>
      <c r="J155" s="62"/>
      <c r="K155" s="62"/>
      <c r="L155" s="62"/>
      <c r="M155" s="62">
        <v>300</v>
      </c>
      <c r="N155" s="62">
        <v>293.58</v>
      </c>
      <c r="O155" s="62"/>
      <c r="P155" s="62"/>
      <c r="Q155" s="111">
        <v>300</v>
      </c>
      <c r="R155" s="62">
        <v>293.58</v>
      </c>
      <c r="S155" s="62"/>
      <c r="T155" s="62"/>
      <c r="U155" s="165"/>
      <c r="V155" s="168"/>
      <c r="W155" s="171"/>
      <c r="X155" s="174"/>
      <c r="Y155" s="174"/>
    </row>
    <row r="156" spans="1:25" s="64" customFormat="1" ht="14.25" customHeight="1">
      <c r="A156" s="81" t="s">
        <v>92</v>
      </c>
      <c r="B156" s="60"/>
      <c r="C156" s="109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111"/>
      <c r="R156" s="62"/>
      <c r="S156" s="62"/>
      <c r="T156" s="62"/>
      <c r="U156" s="165"/>
      <c r="V156" s="168"/>
      <c r="W156" s="171"/>
      <c r="X156" s="174"/>
      <c r="Y156" s="174"/>
    </row>
    <row r="157" spans="1:25" s="64" customFormat="1" ht="14.25" customHeight="1">
      <c r="A157" s="57" t="s">
        <v>157</v>
      </c>
      <c r="B157" s="60"/>
      <c r="C157" s="109"/>
      <c r="D157" s="62"/>
      <c r="E157" s="62"/>
      <c r="F157" s="62">
        <v>600</v>
      </c>
      <c r="G157" s="62">
        <v>582.66</v>
      </c>
      <c r="H157" s="62"/>
      <c r="I157" s="62"/>
      <c r="J157" s="62"/>
      <c r="K157" s="62"/>
      <c r="L157" s="62"/>
      <c r="M157" s="62">
        <v>300</v>
      </c>
      <c r="N157" s="62">
        <v>293.58</v>
      </c>
      <c r="O157" s="62"/>
      <c r="P157" s="62"/>
      <c r="Q157" s="111"/>
      <c r="R157" s="62"/>
      <c r="S157" s="62"/>
      <c r="T157" s="62"/>
      <c r="U157" s="165"/>
      <c r="V157" s="168"/>
      <c r="W157" s="171"/>
      <c r="X157" s="174"/>
      <c r="Y157" s="174"/>
    </row>
    <row r="158" spans="1:25" s="64" customFormat="1" ht="30" customHeight="1">
      <c r="A158" s="81" t="s">
        <v>270</v>
      </c>
      <c r="B158" s="60"/>
      <c r="C158" s="109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111"/>
      <c r="R158" s="62"/>
      <c r="S158" s="62"/>
      <c r="T158" s="62"/>
      <c r="U158" s="165"/>
      <c r="V158" s="168"/>
      <c r="W158" s="171"/>
      <c r="X158" s="174"/>
      <c r="Y158" s="174"/>
    </row>
    <row r="159" spans="1:25" s="64" customFormat="1" ht="14.25" customHeight="1">
      <c r="A159" s="57" t="s">
        <v>157</v>
      </c>
      <c r="B159" s="60"/>
      <c r="C159" s="109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111">
        <v>300</v>
      </c>
      <c r="R159" s="62">
        <v>293.58</v>
      </c>
      <c r="S159" s="62"/>
      <c r="T159" s="62"/>
      <c r="U159" s="166"/>
      <c r="V159" s="169"/>
      <c r="W159" s="172"/>
      <c r="X159" s="175"/>
      <c r="Y159" s="175"/>
    </row>
    <row r="160" spans="1:25" s="64" customFormat="1" ht="92.25" customHeight="1">
      <c r="A160" s="58" t="s">
        <v>185</v>
      </c>
      <c r="B160" s="60"/>
      <c r="C160" s="109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111"/>
      <c r="R160" s="62"/>
      <c r="S160" s="62"/>
      <c r="T160" s="62"/>
      <c r="U160" s="164"/>
      <c r="V160" s="167">
        <v>1500</v>
      </c>
      <c r="W160" s="170" t="s">
        <v>186</v>
      </c>
      <c r="X160" s="173" t="s">
        <v>218</v>
      </c>
      <c r="Y160" s="173" t="s">
        <v>164</v>
      </c>
    </row>
    <row r="161" spans="1:25" s="64" customFormat="1" ht="30" customHeight="1">
      <c r="A161" s="57" t="s">
        <v>157</v>
      </c>
      <c r="B161" s="60" t="s">
        <v>141</v>
      </c>
      <c r="C161" s="60" t="s">
        <v>165</v>
      </c>
      <c r="D161" s="62">
        <v>1500</v>
      </c>
      <c r="E161" s="62">
        <v>1467.9</v>
      </c>
      <c r="F161" s="62">
        <v>1500</v>
      </c>
      <c r="G161" s="62">
        <v>1467.9</v>
      </c>
      <c r="H161" s="62"/>
      <c r="I161" s="62"/>
      <c r="J161" s="62"/>
      <c r="K161" s="62"/>
      <c r="L161" s="62"/>
      <c r="M161" s="62">
        <v>1400</v>
      </c>
      <c r="N161" s="62">
        <v>1370.04</v>
      </c>
      <c r="O161" s="62"/>
      <c r="P161" s="62"/>
      <c r="Q161" s="62">
        <v>1400</v>
      </c>
      <c r="R161" s="62">
        <v>1370.04</v>
      </c>
      <c r="S161" s="62"/>
      <c r="T161" s="62"/>
      <c r="U161" s="165"/>
      <c r="V161" s="168"/>
      <c r="W161" s="171"/>
      <c r="X161" s="174"/>
      <c r="Y161" s="174"/>
    </row>
    <row r="162" spans="1:25" s="64" customFormat="1" ht="14.25" customHeight="1">
      <c r="A162" s="81" t="s">
        <v>92</v>
      </c>
      <c r="B162" s="60"/>
      <c r="C162" s="109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111"/>
      <c r="R162" s="62"/>
      <c r="S162" s="62"/>
      <c r="T162" s="62"/>
      <c r="U162" s="165"/>
      <c r="V162" s="168"/>
      <c r="W162" s="171"/>
      <c r="X162" s="174"/>
      <c r="Y162" s="174"/>
    </row>
    <row r="163" spans="1:25" s="64" customFormat="1" ht="14.25" customHeight="1">
      <c r="A163" s="57" t="s">
        <v>157</v>
      </c>
      <c r="B163" s="60"/>
      <c r="C163" s="109"/>
      <c r="D163" s="62">
        <v>1500</v>
      </c>
      <c r="E163" s="62">
        <v>1467.9</v>
      </c>
      <c r="F163" s="62">
        <v>1500</v>
      </c>
      <c r="G163" s="62">
        <v>1467.9</v>
      </c>
      <c r="H163" s="62"/>
      <c r="I163" s="62"/>
      <c r="J163" s="62"/>
      <c r="K163" s="62"/>
      <c r="L163" s="62"/>
      <c r="M163" s="62">
        <v>1400</v>
      </c>
      <c r="N163" s="62">
        <v>1370.04</v>
      </c>
      <c r="O163" s="62"/>
      <c r="P163" s="62"/>
      <c r="Q163" s="62"/>
      <c r="R163" s="62"/>
      <c r="S163" s="62"/>
      <c r="T163" s="62"/>
      <c r="U163" s="165"/>
      <c r="V163" s="168"/>
      <c r="W163" s="171"/>
      <c r="X163" s="174"/>
      <c r="Y163" s="174"/>
    </row>
    <row r="164" spans="1:25" ht="28.5" customHeight="1">
      <c r="A164" s="15" t="s">
        <v>270</v>
      </c>
      <c r="B164" s="4"/>
      <c r="C164" s="1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165"/>
      <c r="V164" s="168"/>
      <c r="W164" s="171"/>
      <c r="X164" s="174"/>
      <c r="Y164" s="174"/>
    </row>
    <row r="165" spans="1:25" s="64" customFormat="1" ht="14.25" customHeight="1">
      <c r="A165" s="57" t="s">
        <v>157</v>
      </c>
      <c r="B165" s="60"/>
      <c r="C165" s="109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>
        <v>1400</v>
      </c>
      <c r="R165" s="62">
        <v>1370.04</v>
      </c>
      <c r="S165" s="62"/>
      <c r="T165" s="62"/>
      <c r="U165" s="166"/>
      <c r="V165" s="169"/>
      <c r="W165" s="172"/>
      <c r="X165" s="175"/>
      <c r="Y165" s="175"/>
    </row>
    <row r="166" spans="1:25" s="64" customFormat="1" ht="128.25" customHeight="1">
      <c r="A166" s="58" t="s">
        <v>302</v>
      </c>
      <c r="B166" s="60" t="s">
        <v>151</v>
      </c>
      <c r="C166" s="109"/>
      <c r="D166" s="62">
        <v>90.46</v>
      </c>
      <c r="E166" s="62"/>
      <c r="F166" s="62">
        <v>90.46</v>
      </c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111"/>
      <c r="R166" s="62"/>
      <c r="S166" s="62"/>
      <c r="T166" s="62"/>
      <c r="U166" s="186"/>
      <c r="V166" s="155">
        <v>316.63</v>
      </c>
      <c r="W166" s="158" t="s">
        <v>274</v>
      </c>
      <c r="X166" s="161" t="s">
        <v>38</v>
      </c>
      <c r="Y166" s="161" t="s">
        <v>187</v>
      </c>
    </row>
    <row r="167" spans="1:25" s="64" customFormat="1" ht="51" customHeight="1">
      <c r="A167" s="57" t="s">
        <v>188</v>
      </c>
      <c r="B167" s="60"/>
      <c r="C167" s="109" t="s">
        <v>275</v>
      </c>
      <c r="D167" s="62">
        <v>27484.73</v>
      </c>
      <c r="E167" s="62">
        <v>24268.52</v>
      </c>
      <c r="F167" s="62">
        <v>316.63</v>
      </c>
      <c r="G167" s="62"/>
      <c r="H167" s="62"/>
      <c r="I167" s="62"/>
      <c r="J167" s="62"/>
      <c r="K167" s="62"/>
      <c r="L167" s="62"/>
      <c r="M167" s="62">
        <v>216.63</v>
      </c>
      <c r="N167" s="62"/>
      <c r="O167" s="62"/>
      <c r="P167" s="62"/>
      <c r="Q167" s="111">
        <v>216.63</v>
      </c>
      <c r="R167" s="62"/>
      <c r="S167" s="62"/>
      <c r="T167" s="62"/>
      <c r="U167" s="187"/>
      <c r="V167" s="156"/>
      <c r="W167" s="159"/>
      <c r="X167" s="162"/>
      <c r="Y167" s="162"/>
    </row>
    <row r="168" spans="1:25" s="64" customFormat="1" ht="14.25" customHeight="1">
      <c r="A168" s="81" t="s">
        <v>92</v>
      </c>
      <c r="B168" s="60"/>
      <c r="C168" s="109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111"/>
      <c r="R168" s="62"/>
      <c r="S168" s="62"/>
      <c r="T168" s="62"/>
      <c r="U168" s="187"/>
      <c r="V168" s="156"/>
      <c r="W168" s="159"/>
      <c r="X168" s="162"/>
      <c r="Y168" s="162"/>
    </row>
    <row r="169" spans="1:25" s="64" customFormat="1" ht="14.25" customHeight="1">
      <c r="A169" s="57" t="s">
        <v>188</v>
      </c>
      <c r="B169" s="60"/>
      <c r="C169" s="109"/>
      <c r="D169" s="62"/>
      <c r="E169" s="62"/>
      <c r="F169" s="62"/>
      <c r="G169" s="62"/>
      <c r="H169" s="62"/>
      <c r="I169" s="62"/>
      <c r="J169" s="62"/>
      <c r="K169" s="62"/>
      <c r="L169" s="62"/>
      <c r="M169" s="62">
        <v>216.63</v>
      </c>
      <c r="N169" s="62"/>
      <c r="O169" s="62"/>
      <c r="P169" s="62"/>
      <c r="Q169" s="111"/>
      <c r="R169" s="62"/>
      <c r="S169" s="62"/>
      <c r="T169" s="62"/>
      <c r="U169" s="187"/>
      <c r="V169" s="156"/>
      <c r="W169" s="159"/>
      <c r="X169" s="162"/>
      <c r="Y169" s="162"/>
    </row>
    <row r="170" spans="1:25" s="64" customFormat="1" ht="28.5" customHeight="1">
      <c r="A170" s="81" t="s">
        <v>273</v>
      </c>
      <c r="B170" s="60"/>
      <c r="C170" s="109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111"/>
      <c r="R170" s="62"/>
      <c r="S170" s="62"/>
      <c r="T170" s="62"/>
      <c r="U170" s="187"/>
      <c r="V170" s="156"/>
      <c r="W170" s="159"/>
      <c r="X170" s="162"/>
      <c r="Y170" s="162"/>
    </row>
    <row r="171" spans="1:25" s="64" customFormat="1" ht="14.25" customHeight="1">
      <c r="A171" s="57" t="s">
        <v>188</v>
      </c>
      <c r="B171" s="60"/>
      <c r="C171" s="109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111">
        <v>216.63</v>
      </c>
      <c r="R171" s="62"/>
      <c r="S171" s="62"/>
      <c r="T171" s="62"/>
      <c r="U171" s="188"/>
      <c r="V171" s="157"/>
      <c r="W171" s="160"/>
      <c r="X171" s="163"/>
      <c r="Y171" s="163"/>
    </row>
    <row r="172" spans="1:25" s="64" customFormat="1" ht="105.75" customHeight="1">
      <c r="A172" s="58" t="s">
        <v>245</v>
      </c>
      <c r="B172" s="60" t="s">
        <v>151</v>
      </c>
      <c r="C172" s="109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111"/>
      <c r="R172" s="62"/>
      <c r="S172" s="62"/>
      <c r="T172" s="62"/>
      <c r="U172" s="186"/>
      <c r="V172" s="242"/>
      <c r="W172" s="195"/>
      <c r="X172" s="161" t="s">
        <v>38</v>
      </c>
      <c r="Y172" s="161" t="s">
        <v>167</v>
      </c>
    </row>
    <row r="173" spans="1:25" s="64" customFormat="1" ht="14.25" customHeight="1">
      <c r="A173" s="57" t="s">
        <v>188</v>
      </c>
      <c r="B173" s="60"/>
      <c r="C173" s="109" t="s">
        <v>166</v>
      </c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111"/>
      <c r="R173" s="62"/>
      <c r="S173" s="62"/>
      <c r="T173" s="62"/>
      <c r="U173" s="187"/>
      <c r="V173" s="243"/>
      <c r="W173" s="196"/>
      <c r="X173" s="162"/>
      <c r="Y173" s="162"/>
    </row>
    <row r="174" spans="1:25" s="64" customFormat="1" ht="14.25" customHeight="1">
      <c r="A174" s="81" t="s">
        <v>92</v>
      </c>
      <c r="B174" s="60"/>
      <c r="C174" s="109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111"/>
      <c r="R174" s="62"/>
      <c r="S174" s="62"/>
      <c r="T174" s="62"/>
      <c r="U174" s="187"/>
      <c r="V174" s="243"/>
      <c r="W174" s="196"/>
      <c r="X174" s="162"/>
      <c r="Y174" s="162"/>
    </row>
    <row r="175" spans="1:25" s="64" customFormat="1" ht="14.25" customHeight="1">
      <c r="A175" s="57" t="s">
        <v>188</v>
      </c>
      <c r="B175" s="60"/>
      <c r="C175" s="109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111"/>
      <c r="R175" s="62"/>
      <c r="S175" s="62"/>
      <c r="T175" s="62"/>
      <c r="U175" s="188"/>
      <c r="V175" s="244"/>
      <c r="W175" s="197"/>
      <c r="X175" s="163"/>
      <c r="Y175" s="163"/>
    </row>
    <row r="176" spans="1:25" s="64" customFormat="1" ht="12" customHeight="1">
      <c r="A176" s="81" t="s">
        <v>97</v>
      </c>
      <c r="B176" s="60"/>
      <c r="C176" s="109"/>
      <c r="D176" s="62"/>
      <c r="E176" s="62"/>
      <c r="F176" s="62"/>
      <c r="G176" s="62"/>
      <c r="H176" s="62"/>
      <c r="I176" s="62"/>
      <c r="J176" s="62"/>
      <c r="K176" s="62"/>
      <c r="L176" s="115">
        <v>0</v>
      </c>
      <c r="M176" s="66">
        <f>SUM(M115+M125+M131+M139+M147+M155+M161+M167)</f>
        <v>101349.91000000002</v>
      </c>
      <c r="N176" s="66">
        <f>SUM(N115+N125+N131+N139+N147+N155+N161+N167)</f>
        <v>86564.56000000001</v>
      </c>
      <c r="O176" s="66">
        <f>SUM(O115+O147)</f>
        <v>44100.28</v>
      </c>
      <c r="P176" s="116">
        <f>SUM(P115+P147)</f>
        <v>39885.450000000004</v>
      </c>
      <c r="Q176" s="116">
        <f>SUM(Q115+Q125+Q131+Q139+Q147+Q155+Q161+Q167)</f>
        <v>47776.19</v>
      </c>
      <c r="R176" s="116">
        <f>SUM(R115+R125+R131+R139+R147+R155+R161+R167)</f>
        <v>43606.939999999995</v>
      </c>
      <c r="S176" s="116">
        <f>SUM(S125+S115)</f>
        <v>97674</v>
      </c>
      <c r="T176" s="116">
        <f>SUM(T125+T115)</f>
        <v>82843.07</v>
      </c>
      <c r="U176" s="117"/>
      <c r="V176" s="98"/>
      <c r="W176" s="99"/>
      <c r="X176" s="77"/>
      <c r="Y176" s="77"/>
    </row>
    <row r="177" spans="1:25" s="64" customFormat="1" ht="24.75" customHeight="1">
      <c r="A177" s="72" t="s">
        <v>189</v>
      </c>
      <c r="B177" s="60"/>
      <c r="C177" s="109"/>
      <c r="D177" s="62"/>
      <c r="E177" s="62"/>
      <c r="F177" s="62"/>
      <c r="G177" s="62"/>
      <c r="H177" s="62"/>
      <c r="I177" s="62"/>
      <c r="J177" s="62"/>
      <c r="K177" s="62"/>
      <c r="L177" s="115">
        <v>0</v>
      </c>
      <c r="M177" s="66">
        <f>(M117+M127+M133+M141+M149+M157+M163+M169)</f>
        <v>101349.91000000002</v>
      </c>
      <c r="N177" s="66">
        <f>(N117+N127+N133+N141+N149+N157+N163+N169)</f>
        <v>86564.56000000001</v>
      </c>
      <c r="O177" s="116">
        <f>(O117+O149)</f>
        <v>44100.28</v>
      </c>
      <c r="P177" s="66">
        <f>(P117+P149)</f>
        <v>39885.450000000004</v>
      </c>
      <c r="Q177" s="118">
        <f>(Q117+Q127+Q133+Q149)</f>
        <v>32205.36</v>
      </c>
      <c r="R177" s="66">
        <f>(R117+R127+R133+R149)</f>
        <v>28360.929999999997</v>
      </c>
      <c r="S177" s="66">
        <f>(S127+S117)</f>
        <v>97674</v>
      </c>
      <c r="T177" s="66">
        <f>(T127+T117)</f>
        <v>82843.07</v>
      </c>
      <c r="U177" s="98"/>
      <c r="V177" s="98"/>
      <c r="W177" s="99"/>
      <c r="X177" s="77"/>
      <c r="Y177" s="77"/>
    </row>
    <row r="178" spans="1:25" s="64" customFormat="1" ht="12" customHeight="1">
      <c r="A178" s="72" t="s">
        <v>104</v>
      </c>
      <c r="B178" s="60"/>
      <c r="C178" s="109"/>
      <c r="D178" s="62"/>
      <c r="E178" s="62"/>
      <c r="F178" s="62"/>
      <c r="G178" s="62"/>
      <c r="H178" s="62"/>
      <c r="I178" s="62"/>
      <c r="J178" s="62"/>
      <c r="K178" s="62"/>
      <c r="L178" s="62"/>
      <c r="M178" s="66"/>
      <c r="N178" s="66"/>
      <c r="O178" s="116">
        <v>0</v>
      </c>
      <c r="P178" s="66">
        <v>0</v>
      </c>
      <c r="Q178" s="118">
        <v>0</v>
      </c>
      <c r="R178" s="66">
        <v>0</v>
      </c>
      <c r="S178" s="66">
        <v>0</v>
      </c>
      <c r="T178" s="66">
        <v>0</v>
      </c>
      <c r="U178" s="98"/>
      <c r="V178" s="98"/>
      <c r="W178" s="99"/>
      <c r="X178" s="77"/>
      <c r="Y178" s="77"/>
    </row>
    <row r="179" spans="1:25" s="64" customFormat="1" ht="12" customHeight="1">
      <c r="A179" s="72" t="s">
        <v>276</v>
      </c>
      <c r="B179" s="60"/>
      <c r="C179" s="109"/>
      <c r="D179" s="62"/>
      <c r="E179" s="62"/>
      <c r="F179" s="62"/>
      <c r="G179" s="62"/>
      <c r="H179" s="62"/>
      <c r="I179" s="62"/>
      <c r="J179" s="62"/>
      <c r="K179" s="62"/>
      <c r="L179" s="62"/>
      <c r="M179" s="66"/>
      <c r="N179" s="66"/>
      <c r="O179" s="116"/>
      <c r="P179" s="66"/>
      <c r="Q179" s="118">
        <f>+Q119+Q137+Q145+Q153+Q159+Q165+Q171</f>
        <v>15570.829999999998</v>
      </c>
      <c r="R179" s="66">
        <f>+R119+R137+R145+R153+R159+R165+R171</f>
        <v>15246.009999999998</v>
      </c>
      <c r="S179" s="66"/>
      <c r="T179" s="66"/>
      <c r="U179" s="103"/>
      <c r="V179" s="103"/>
      <c r="W179" s="104"/>
      <c r="X179" s="80"/>
      <c r="Y179" s="80"/>
    </row>
    <row r="180" spans="1:25" s="64" customFormat="1" ht="20.25" customHeight="1">
      <c r="A180" s="59" t="s">
        <v>49</v>
      </c>
      <c r="B180" s="60"/>
      <c r="C180" s="109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109"/>
      <c r="P180" s="62"/>
      <c r="Q180" s="111"/>
      <c r="R180" s="62"/>
      <c r="S180" s="62"/>
      <c r="T180" s="62"/>
      <c r="U180" s="119"/>
      <c r="V180" s="74"/>
      <c r="W180" s="120"/>
      <c r="X180" s="75"/>
      <c r="Y180" s="75"/>
    </row>
    <row r="181" spans="1:25" s="64" customFormat="1" ht="66" customHeight="1">
      <c r="A181" s="58" t="s">
        <v>277</v>
      </c>
      <c r="B181" s="60" t="s">
        <v>194</v>
      </c>
      <c r="C181" s="109"/>
      <c r="D181" s="66"/>
      <c r="E181" s="66"/>
      <c r="F181" s="62"/>
      <c r="G181" s="62"/>
      <c r="H181" s="62"/>
      <c r="I181" s="62"/>
      <c r="J181" s="62"/>
      <c r="K181" s="62"/>
      <c r="L181" s="62"/>
      <c r="M181" s="62"/>
      <c r="N181" s="62"/>
      <c r="O181" s="109"/>
      <c r="P181" s="62"/>
      <c r="Q181" s="111"/>
      <c r="R181" s="62"/>
      <c r="S181" s="62"/>
      <c r="T181" s="68"/>
      <c r="U181" s="121"/>
      <c r="V181" s="155">
        <v>3035.07</v>
      </c>
      <c r="W181" s="120"/>
      <c r="X181" s="161" t="s">
        <v>217</v>
      </c>
      <c r="Y181" s="161" t="s">
        <v>191</v>
      </c>
    </row>
    <row r="182" spans="1:25" s="64" customFormat="1" ht="51.75" customHeight="1">
      <c r="A182" s="57" t="s">
        <v>193</v>
      </c>
      <c r="B182" s="60"/>
      <c r="C182" s="109" t="s">
        <v>195</v>
      </c>
      <c r="D182" s="66"/>
      <c r="E182" s="66"/>
      <c r="F182" s="62">
        <v>3035.07</v>
      </c>
      <c r="G182" s="62">
        <v>2970.87</v>
      </c>
      <c r="H182" s="62"/>
      <c r="I182" s="62"/>
      <c r="J182" s="62"/>
      <c r="K182" s="62"/>
      <c r="L182" s="62"/>
      <c r="M182" s="62">
        <v>2535.07</v>
      </c>
      <c r="N182" s="68">
        <v>2443.05</v>
      </c>
      <c r="O182" s="62"/>
      <c r="P182" s="62"/>
      <c r="Q182" s="111">
        <v>1500</v>
      </c>
      <c r="R182" s="62">
        <v>1467.9</v>
      </c>
      <c r="S182" s="62">
        <v>1035.07</v>
      </c>
      <c r="T182" s="68">
        <v>975.15</v>
      </c>
      <c r="U182" s="122"/>
      <c r="V182" s="156"/>
      <c r="W182" s="104"/>
      <c r="X182" s="162"/>
      <c r="Y182" s="162"/>
    </row>
    <row r="183" spans="1:25" s="64" customFormat="1" ht="15" customHeight="1">
      <c r="A183" s="92" t="s">
        <v>138</v>
      </c>
      <c r="B183" s="60"/>
      <c r="C183" s="109"/>
      <c r="D183" s="66"/>
      <c r="E183" s="66"/>
      <c r="F183" s="62"/>
      <c r="G183" s="62"/>
      <c r="H183" s="62"/>
      <c r="I183" s="62"/>
      <c r="J183" s="62"/>
      <c r="K183" s="62"/>
      <c r="L183" s="62"/>
      <c r="M183" s="62"/>
      <c r="N183" s="62"/>
      <c r="O183" s="109"/>
      <c r="P183" s="62"/>
      <c r="Q183" s="111"/>
      <c r="R183" s="62"/>
      <c r="S183" s="62"/>
      <c r="T183" s="68"/>
      <c r="U183" s="122"/>
      <c r="V183" s="156"/>
      <c r="W183" s="104"/>
      <c r="X183" s="162"/>
      <c r="Y183" s="162"/>
    </row>
    <row r="184" spans="1:25" s="64" customFormat="1" ht="15" customHeight="1">
      <c r="A184" s="57" t="s">
        <v>193</v>
      </c>
      <c r="B184" s="60"/>
      <c r="C184" s="109"/>
      <c r="D184" s="66"/>
      <c r="E184" s="66"/>
      <c r="F184" s="62">
        <v>3035.07</v>
      </c>
      <c r="G184" s="62">
        <v>2970.87</v>
      </c>
      <c r="H184" s="62"/>
      <c r="I184" s="62"/>
      <c r="J184" s="62"/>
      <c r="K184" s="62"/>
      <c r="L184" s="62"/>
      <c r="M184" s="62">
        <v>2535.07</v>
      </c>
      <c r="N184" s="68">
        <v>2443.05</v>
      </c>
      <c r="O184" s="62"/>
      <c r="P184" s="62"/>
      <c r="Q184" s="111"/>
      <c r="R184" s="62"/>
      <c r="S184" s="62">
        <v>1035.07</v>
      </c>
      <c r="T184" s="68">
        <v>975.15</v>
      </c>
      <c r="U184" s="122"/>
      <c r="V184" s="156"/>
      <c r="W184" s="104"/>
      <c r="X184" s="162"/>
      <c r="Y184" s="162"/>
    </row>
    <row r="185" spans="1:25" s="64" customFormat="1" ht="29.25" customHeight="1">
      <c r="A185" s="92" t="s">
        <v>278</v>
      </c>
      <c r="B185" s="60"/>
      <c r="C185" s="109"/>
      <c r="D185" s="66"/>
      <c r="E185" s="66"/>
      <c r="F185" s="62"/>
      <c r="G185" s="62"/>
      <c r="H185" s="62"/>
      <c r="I185" s="62"/>
      <c r="J185" s="62"/>
      <c r="K185" s="62"/>
      <c r="L185" s="62"/>
      <c r="M185" s="62"/>
      <c r="N185" s="68"/>
      <c r="O185" s="62"/>
      <c r="P185" s="62"/>
      <c r="Q185" s="111"/>
      <c r="R185" s="62"/>
      <c r="S185" s="62"/>
      <c r="T185" s="68"/>
      <c r="U185" s="122"/>
      <c r="V185" s="156"/>
      <c r="W185" s="104"/>
      <c r="X185" s="162"/>
      <c r="Y185" s="162"/>
    </row>
    <row r="186" spans="1:25" s="64" customFormat="1" ht="15" customHeight="1">
      <c r="A186" s="57" t="s">
        <v>193</v>
      </c>
      <c r="B186" s="60"/>
      <c r="C186" s="109"/>
      <c r="D186" s="66"/>
      <c r="E186" s="66"/>
      <c r="F186" s="62"/>
      <c r="G186" s="62"/>
      <c r="H186" s="62"/>
      <c r="I186" s="62"/>
      <c r="J186" s="62"/>
      <c r="K186" s="62"/>
      <c r="L186" s="62"/>
      <c r="M186" s="62"/>
      <c r="N186" s="68"/>
      <c r="O186" s="62"/>
      <c r="P186" s="62"/>
      <c r="Q186" s="111">
        <v>1500</v>
      </c>
      <c r="R186" s="62">
        <v>1467.9</v>
      </c>
      <c r="S186" s="62"/>
      <c r="T186" s="68"/>
      <c r="U186" s="123"/>
      <c r="V186" s="156"/>
      <c r="W186" s="99"/>
      <c r="X186" s="163"/>
      <c r="Y186" s="163"/>
    </row>
    <row r="187" spans="1:25" s="64" customFormat="1" ht="16.5" customHeight="1">
      <c r="A187" s="81" t="s">
        <v>97</v>
      </c>
      <c r="B187" s="60"/>
      <c r="C187" s="109"/>
      <c r="D187" s="62"/>
      <c r="E187" s="62"/>
      <c r="F187" s="62"/>
      <c r="G187" s="62"/>
      <c r="H187" s="62"/>
      <c r="I187" s="62"/>
      <c r="J187" s="62"/>
      <c r="K187" s="62"/>
      <c r="L187" s="115"/>
      <c r="M187" s="66">
        <f>+M182</f>
        <v>2535.07</v>
      </c>
      <c r="N187" s="66">
        <f>+N182</f>
        <v>2443.05</v>
      </c>
      <c r="O187" s="116">
        <v>0</v>
      </c>
      <c r="P187" s="116">
        <v>0</v>
      </c>
      <c r="Q187" s="116">
        <f>+Q182</f>
        <v>1500</v>
      </c>
      <c r="R187" s="116">
        <f>+R182</f>
        <v>1467.9</v>
      </c>
      <c r="S187" s="116">
        <f>+S182</f>
        <v>1035.07</v>
      </c>
      <c r="T187" s="116">
        <f>+T182</f>
        <v>975.15</v>
      </c>
      <c r="U187" s="117"/>
      <c r="V187" s="66"/>
      <c r="W187" s="99"/>
      <c r="X187" s="77"/>
      <c r="Y187" s="77"/>
    </row>
    <row r="188" spans="1:25" s="64" customFormat="1" ht="30" customHeight="1">
      <c r="A188" s="72" t="s">
        <v>192</v>
      </c>
      <c r="B188" s="60"/>
      <c r="C188" s="109"/>
      <c r="D188" s="62"/>
      <c r="E188" s="62"/>
      <c r="F188" s="62"/>
      <c r="G188" s="62"/>
      <c r="H188" s="62"/>
      <c r="I188" s="62"/>
      <c r="J188" s="62"/>
      <c r="K188" s="62"/>
      <c r="L188" s="115"/>
      <c r="M188" s="66">
        <f>+M184</f>
        <v>2535.07</v>
      </c>
      <c r="N188" s="66">
        <f>+N184</f>
        <v>2443.05</v>
      </c>
      <c r="O188" s="116">
        <v>0</v>
      </c>
      <c r="P188" s="66">
        <v>0</v>
      </c>
      <c r="Q188" s="118">
        <f>+Q184</f>
        <v>0</v>
      </c>
      <c r="R188" s="66">
        <f>+R184</f>
        <v>0</v>
      </c>
      <c r="S188" s="66">
        <f>+S184</f>
        <v>1035.07</v>
      </c>
      <c r="T188" s="66">
        <f>+T184</f>
        <v>975.15</v>
      </c>
      <c r="U188" s="66"/>
      <c r="V188" s="66"/>
      <c r="W188" s="124"/>
      <c r="X188" s="63"/>
      <c r="Y188" s="63"/>
    </row>
    <row r="189" spans="1:25" s="64" customFormat="1" ht="15.75" customHeight="1">
      <c r="A189" s="72" t="s">
        <v>276</v>
      </c>
      <c r="B189" s="60"/>
      <c r="C189" s="109"/>
      <c r="D189" s="62"/>
      <c r="E189" s="62"/>
      <c r="F189" s="62"/>
      <c r="G189" s="62"/>
      <c r="H189" s="62"/>
      <c r="I189" s="62"/>
      <c r="J189" s="62"/>
      <c r="K189" s="62"/>
      <c r="L189" s="62"/>
      <c r="M189" s="66"/>
      <c r="N189" s="66"/>
      <c r="O189" s="116"/>
      <c r="P189" s="66"/>
      <c r="Q189" s="118">
        <f>+Q186</f>
        <v>1500</v>
      </c>
      <c r="R189" s="66">
        <f>+R186</f>
        <v>1467.9</v>
      </c>
      <c r="S189" s="66">
        <f>+S186</f>
        <v>0</v>
      </c>
      <c r="T189" s="66">
        <f>+T186</f>
        <v>0</v>
      </c>
      <c r="U189" s="66"/>
      <c r="V189" s="66"/>
      <c r="W189" s="124"/>
      <c r="X189" s="63"/>
      <c r="Y189" s="63"/>
    </row>
    <row r="190" spans="1:25" s="64" customFormat="1" ht="15" customHeight="1">
      <c r="A190" s="72" t="s">
        <v>105</v>
      </c>
      <c r="B190" s="60"/>
      <c r="C190" s="109"/>
      <c r="D190" s="62"/>
      <c r="E190" s="62"/>
      <c r="F190" s="62"/>
      <c r="G190" s="62"/>
      <c r="H190" s="62"/>
      <c r="I190" s="62"/>
      <c r="J190" s="62"/>
      <c r="K190" s="62"/>
      <c r="L190" s="62"/>
      <c r="M190" s="66"/>
      <c r="N190" s="66"/>
      <c r="O190" s="116"/>
      <c r="P190" s="66"/>
      <c r="Q190" s="118"/>
      <c r="R190" s="66"/>
      <c r="S190" s="66"/>
      <c r="T190" s="66"/>
      <c r="U190" s="66"/>
      <c r="V190" s="66"/>
      <c r="W190" s="124"/>
      <c r="X190" s="63"/>
      <c r="Y190" s="63"/>
    </row>
    <row r="191" spans="1:25" s="89" customFormat="1" ht="33.75" customHeight="1">
      <c r="A191" s="125" t="s">
        <v>139</v>
      </c>
      <c r="B191" s="126"/>
      <c r="C191" s="127"/>
      <c r="D191" s="67"/>
      <c r="E191" s="67"/>
      <c r="F191" s="67"/>
      <c r="G191" s="67"/>
      <c r="H191" s="67"/>
      <c r="I191" s="67"/>
      <c r="J191" s="67"/>
      <c r="K191" s="67"/>
      <c r="L191" s="67"/>
      <c r="M191" s="84"/>
      <c r="N191" s="84"/>
      <c r="O191" s="84"/>
      <c r="P191" s="84"/>
      <c r="Q191" s="84"/>
      <c r="R191" s="84"/>
      <c r="S191" s="84"/>
      <c r="T191" s="128"/>
      <c r="U191" s="129"/>
      <c r="V191" s="130"/>
      <c r="W191" s="131"/>
      <c r="X191" s="132"/>
      <c r="Y191" s="133"/>
    </row>
    <row r="192" spans="1:25" s="89" customFormat="1" ht="85.5" customHeight="1">
      <c r="A192" s="134" t="s">
        <v>168</v>
      </c>
      <c r="B192" s="126" t="s">
        <v>86</v>
      </c>
      <c r="C192" s="127"/>
      <c r="D192" s="67"/>
      <c r="E192" s="67"/>
      <c r="F192" s="67"/>
      <c r="G192" s="67"/>
      <c r="H192" s="67"/>
      <c r="I192" s="67"/>
      <c r="J192" s="67"/>
      <c r="K192" s="67"/>
      <c r="L192" s="67"/>
      <c r="M192" s="84"/>
      <c r="N192" s="84"/>
      <c r="O192" s="84"/>
      <c r="P192" s="84"/>
      <c r="Q192" s="84"/>
      <c r="R192" s="84"/>
      <c r="S192" s="84"/>
      <c r="T192" s="128"/>
      <c r="U192" s="239"/>
      <c r="V192" s="239">
        <v>30000</v>
      </c>
      <c r="W192" s="245" t="s">
        <v>281</v>
      </c>
      <c r="X192" s="182" t="s">
        <v>196</v>
      </c>
      <c r="Y192" s="182" t="s">
        <v>213</v>
      </c>
    </row>
    <row r="193" spans="1:25" s="89" customFormat="1" ht="27" customHeight="1">
      <c r="A193" s="82" t="s">
        <v>111</v>
      </c>
      <c r="B193" s="126"/>
      <c r="C193" s="135" t="s">
        <v>169</v>
      </c>
      <c r="D193" s="67">
        <v>30000</v>
      </c>
      <c r="E193" s="67"/>
      <c r="F193" s="67">
        <v>30000</v>
      </c>
      <c r="G193" s="67"/>
      <c r="H193" s="67"/>
      <c r="I193" s="67"/>
      <c r="J193" s="67"/>
      <c r="K193" s="67"/>
      <c r="L193" s="67"/>
      <c r="M193" s="136">
        <v>11600</v>
      </c>
      <c r="N193" s="84"/>
      <c r="O193" s="67"/>
      <c r="P193" s="67"/>
      <c r="Q193" s="67">
        <v>11600</v>
      </c>
      <c r="R193" s="67"/>
      <c r="S193" s="136"/>
      <c r="T193" s="128"/>
      <c r="U193" s="240"/>
      <c r="V193" s="240"/>
      <c r="W193" s="246"/>
      <c r="X193" s="183"/>
      <c r="Y193" s="183"/>
    </row>
    <row r="194" spans="1:25" s="89" customFormat="1" ht="27" customHeight="1">
      <c r="A194" s="137" t="s">
        <v>280</v>
      </c>
      <c r="B194" s="126"/>
      <c r="C194" s="135"/>
      <c r="D194" s="67"/>
      <c r="E194" s="67"/>
      <c r="F194" s="67"/>
      <c r="G194" s="67"/>
      <c r="H194" s="67"/>
      <c r="I194" s="67"/>
      <c r="J194" s="67"/>
      <c r="K194" s="67"/>
      <c r="L194" s="67"/>
      <c r="M194" s="136"/>
      <c r="N194" s="84"/>
      <c r="O194" s="67"/>
      <c r="P194" s="67"/>
      <c r="Q194" s="67"/>
      <c r="R194" s="67"/>
      <c r="S194" s="136"/>
      <c r="T194" s="128"/>
      <c r="U194" s="240"/>
      <c r="V194" s="240"/>
      <c r="W194" s="246"/>
      <c r="X194" s="183"/>
      <c r="Y194" s="183"/>
    </row>
    <row r="195" spans="1:25" s="89" customFormat="1" ht="18" customHeight="1">
      <c r="A195" s="82" t="s">
        <v>108</v>
      </c>
      <c r="B195" s="126"/>
      <c r="C195" s="135"/>
      <c r="D195" s="67"/>
      <c r="E195" s="67"/>
      <c r="F195" s="67"/>
      <c r="G195" s="67"/>
      <c r="H195" s="67"/>
      <c r="I195" s="67"/>
      <c r="J195" s="67"/>
      <c r="K195" s="67"/>
      <c r="L195" s="67"/>
      <c r="M195" s="136">
        <v>11600</v>
      </c>
      <c r="N195" s="84"/>
      <c r="O195" s="67"/>
      <c r="P195" s="67"/>
      <c r="Q195" s="67">
        <v>6000</v>
      </c>
      <c r="R195" s="67"/>
      <c r="S195" s="136"/>
      <c r="T195" s="128"/>
      <c r="U195" s="240"/>
      <c r="V195" s="240"/>
      <c r="W195" s="246"/>
      <c r="X195" s="183"/>
      <c r="Y195" s="183"/>
    </row>
    <row r="196" spans="1:25" s="89" customFormat="1" ht="26.25" customHeight="1">
      <c r="A196" s="108" t="s">
        <v>279</v>
      </c>
      <c r="B196" s="126"/>
      <c r="C196" s="127"/>
      <c r="D196" s="67"/>
      <c r="E196" s="67"/>
      <c r="F196" s="67"/>
      <c r="G196" s="67"/>
      <c r="H196" s="67"/>
      <c r="I196" s="67"/>
      <c r="J196" s="67"/>
      <c r="K196" s="67"/>
      <c r="L196" s="67"/>
      <c r="M196" s="84"/>
      <c r="N196" s="84"/>
      <c r="O196" s="84"/>
      <c r="P196" s="84"/>
      <c r="Q196" s="84"/>
      <c r="R196" s="84"/>
      <c r="S196" s="84"/>
      <c r="T196" s="128"/>
      <c r="U196" s="240"/>
      <c r="V196" s="240"/>
      <c r="W196" s="246"/>
      <c r="X196" s="183"/>
      <c r="Y196" s="183"/>
    </row>
    <row r="197" spans="1:25" s="89" customFormat="1" ht="12.75" customHeight="1">
      <c r="A197" s="82" t="s">
        <v>108</v>
      </c>
      <c r="B197" s="126"/>
      <c r="C197" s="127"/>
      <c r="D197" s="67">
        <v>30000</v>
      </c>
      <c r="E197" s="67"/>
      <c r="F197" s="67">
        <v>30000</v>
      </c>
      <c r="G197" s="67"/>
      <c r="H197" s="67"/>
      <c r="I197" s="67"/>
      <c r="J197" s="67"/>
      <c r="K197" s="67"/>
      <c r="L197" s="67"/>
      <c r="M197" s="136"/>
      <c r="N197" s="84"/>
      <c r="O197" s="67"/>
      <c r="P197" s="67"/>
      <c r="Q197" s="67">
        <v>5600</v>
      </c>
      <c r="R197" s="67"/>
      <c r="S197" s="136"/>
      <c r="T197" s="128"/>
      <c r="U197" s="241"/>
      <c r="V197" s="241"/>
      <c r="W197" s="247"/>
      <c r="X197" s="183"/>
      <c r="Y197" s="183"/>
    </row>
    <row r="198" spans="1:25" s="64" customFormat="1" ht="12" customHeight="1" hidden="1">
      <c r="A198" s="138" t="s">
        <v>33</v>
      </c>
      <c r="B198" s="61"/>
      <c r="C198" s="63"/>
      <c r="D198" s="62"/>
      <c r="E198" s="62"/>
      <c r="F198" s="62"/>
      <c r="G198" s="62"/>
      <c r="H198" s="62"/>
      <c r="I198" s="62"/>
      <c r="J198" s="62"/>
      <c r="K198" s="62"/>
      <c r="L198" s="62"/>
      <c r="M198" s="66"/>
      <c r="N198" s="66"/>
      <c r="O198" s="84">
        <v>14942.88</v>
      </c>
      <c r="P198" s="84">
        <v>14521.25</v>
      </c>
      <c r="Q198" s="84">
        <v>14942.88</v>
      </c>
      <c r="R198" s="84">
        <v>14521.25</v>
      </c>
      <c r="S198" s="66"/>
      <c r="T198" s="139"/>
      <c r="U198" s="140"/>
      <c r="V198" s="74"/>
      <c r="W198" s="141"/>
      <c r="X198" s="75"/>
      <c r="Y198" s="142"/>
    </row>
    <row r="199" spans="1:25" s="64" customFormat="1" ht="24.75" customHeight="1">
      <c r="A199" s="143" t="s">
        <v>97</v>
      </c>
      <c r="B199" s="61"/>
      <c r="C199" s="63"/>
      <c r="D199" s="62"/>
      <c r="E199" s="62"/>
      <c r="F199" s="62"/>
      <c r="G199" s="62"/>
      <c r="H199" s="62"/>
      <c r="I199" s="62"/>
      <c r="J199" s="62"/>
      <c r="K199" s="62"/>
      <c r="L199" s="62"/>
      <c r="M199" s="66">
        <v>11600</v>
      </c>
      <c r="N199" s="66">
        <v>0</v>
      </c>
      <c r="O199" s="84">
        <v>0</v>
      </c>
      <c r="P199" s="84">
        <v>0</v>
      </c>
      <c r="Q199" s="84">
        <v>11600</v>
      </c>
      <c r="R199" s="84"/>
      <c r="S199" s="66">
        <v>0</v>
      </c>
      <c r="T199" s="139"/>
      <c r="U199" s="140"/>
      <c r="V199" s="74"/>
      <c r="W199" s="141"/>
      <c r="X199" s="75"/>
      <c r="Y199" s="142"/>
    </row>
    <row r="200" spans="1:25" s="64" customFormat="1" ht="29.25" customHeight="1">
      <c r="A200" s="143" t="s">
        <v>189</v>
      </c>
      <c r="B200" s="61"/>
      <c r="C200" s="63"/>
      <c r="D200" s="62"/>
      <c r="E200" s="62"/>
      <c r="F200" s="62"/>
      <c r="G200" s="62"/>
      <c r="H200" s="62"/>
      <c r="I200" s="62"/>
      <c r="J200" s="62"/>
      <c r="K200" s="62"/>
      <c r="L200" s="62"/>
      <c r="M200" s="66">
        <v>11600</v>
      </c>
      <c r="N200" s="66">
        <v>0</v>
      </c>
      <c r="O200" s="84">
        <v>0</v>
      </c>
      <c r="P200" s="84">
        <v>0</v>
      </c>
      <c r="Q200" s="84">
        <v>6000</v>
      </c>
      <c r="R200" s="84"/>
      <c r="S200" s="66">
        <v>0</v>
      </c>
      <c r="T200" s="139"/>
      <c r="U200" s="140"/>
      <c r="V200" s="74"/>
      <c r="W200" s="141"/>
      <c r="X200" s="75"/>
      <c r="Y200" s="142"/>
    </row>
    <row r="201" spans="1:25" s="64" customFormat="1" ht="12" customHeight="1">
      <c r="A201" s="143" t="s">
        <v>289</v>
      </c>
      <c r="B201" s="61"/>
      <c r="C201" s="63"/>
      <c r="D201" s="62"/>
      <c r="E201" s="62"/>
      <c r="F201" s="62"/>
      <c r="G201" s="62"/>
      <c r="H201" s="62"/>
      <c r="I201" s="62"/>
      <c r="J201" s="62"/>
      <c r="K201" s="62"/>
      <c r="L201" s="62"/>
      <c r="M201" s="66"/>
      <c r="N201" s="66"/>
      <c r="O201" s="84"/>
      <c r="P201" s="66"/>
      <c r="Q201" s="66">
        <v>5600</v>
      </c>
      <c r="R201" s="66"/>
      <c r="S201" s="66"/>
      <c r="T201" s="139"/>
      <c r="U201" s="140"/>
      <c r="V201" s="74"/>
      <c r="W201" s="141"/>
      <c r="X201" s="75"/>
      <c r="Y201" s="142"/>
    </row>
    <row r="202" spans="1:25" s="64" customFormat="1" ht="33" customHeight="1">
      <c r="A202" s="144" t="s">
        <v>42</v>
      </c>
      <c r="B202" s="61"/>
      <c r="C202" s="63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119"/>
      <c r="V202" s="74"/>
      <c r="W202" s="141"/>
      <c r="X202" s="75"/>
      <c r="Y202" s="75"/>
    </row>
    <row r="203" spans="1:25" s="64" customFormat="1" ht="93" customHeight="1">
      <c r="A203" s="145" t="s">
        <v>283</v>
      </c>
      <c r="B203" s="61" t="s">
        <v>282</v>
      </c>
      <c r="C203" s="65"/>
      <c r="D203" s="66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109"/>
      <c r="R203" s="62"/>
      <c r="S203" s="62"/>
      <c r="T203" s="68"/>
      <c r="U203" s="186"/>
      <c r="V203" s="155"/>
      <c r="W203" s="201"/>
      <c r="X203" s="161"/>
      <c r="Y203" s="161" t="s">
        <v>291</v>
      </c>
    </row>
    <row r="204" spans="1:25" s="64" customFormat="1" ht="15" customHeight="1">
      <c r="A204" s="146" t="s">
        <v>85</v>
      </c>
      <c r="B204" s="61"/>
      <c r="C204" s="65" t="s">
        <v>290</v>
      </c>
      <c r="D204" s="66">
        <v>250</v>
      </c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109"/>
      <c r="R204" s="62"/>
      <c r="S204" s="62"/>
      <c r="T204" s="68"/>
      <c r="U204" s="187"/>
      <c r="V204" s="156"/>
      <c r="W204" s="202"/>
      <c r="X204" s="162"/>
      <c r="Y204" s="162"/>
    </row>
    <row r="205" spans="1:25" s="64" customFormat="1" ht="15.75" customHeight="1">
      <c r="A205" s="138" t="s">
        <v>94</v>
      </c>
      <c r="B205" s="61"/>
      <c r="C205" s="65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109"/>
      <c r="R205" s="62"/>
      <c r="S205" s="62"/>
      <c r="T205" s="68"/>
      <c r="U205" s="187"/>
      <c r="V205" s="156"/>
      <c r="W205" s="202"/>
      <c r="X205" s="162"/>
      <c r="Y205" s="162"/>
    </row>
    <row r="206" spans="1:25" s="64" customFormat="1" ht="18.75" customHeight="1">
      <c r="A206" s="146" t="s">
        <v>85</v>
      </c>
      <c r="B206" s="61"/>
      <c r="C206" s="65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109"/>
      <c r="R206" s="62"/>
      <c r="S206" s="62"/>
      <c r="T206" s="68"/>
      <c r="U206" s="188"/>
      <c r="V206" s="157"/>
      <c r="W206" s="203"/>
      <c r="X206" s="163"/>
      <c r="Y206" s="163"/>
    </row>
    <row r="207" spans="1:25" s="64" customFormat="1" ht="76.5">
      <c r="A207" s="145" t="s">
        <v>126</v>
      </c>
      <c r="B207" s="61" t="s">
        <v>79</v>
      </c>
      <c r="C207" s="65"/>
      <c r="D207" s="66">
        <v>1637</v>
      </c>
      <c r="E207" s="62">
        <v>1587.19</v>
      </c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8"/>
      <c r="U207" s="69"/>
      <c r="V207" s="198"/>
      <c r="W207" s="201" t="s">
        <v>203</v>
      </c>
      <c r="X207" s="161" t="s">
        <v>72</v>
      </c>
      <c r="Y207" s="161" t="s">
        <v>127</v>
      </c>
    </row>
    <row r="208" spans="1:25" s="64" customFormat="1" ht="12.75">
      <c r="A208" s="146" t="s">
        <v>84</v>
      </c>
      <c r="B208" s="61"/>
      <c r="C208" s="65"/>
      <c r="D208" s="66">
        <v>11958.77</v>
      </c>
      <c r="E208" s="62">
        <v>11698.98</v>
      </c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8"/>
      <c r="U208" s="71"/>
      <c r="V208" s="199"/>
      <c r="W208" s="202"/>
      <c r="X208" s="162"/>
      <c r="Y208" s="162"/>
    </row>
    <row r="209" spans="1:25" s="64" customFormat="1" ht="12.75">
      <c r="A209" s="138" t="s">
        <v>170</v>
      </c>
      <c r="B209" s="61"/>
      <c r="C209" s="65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8"/>
      <c r="U209" s="71"/>
      <c r="V209" s="199"/>
      <c r="W209" s="202"/>
      <c r="X209" s="162"/>
      <c r="Y209" s="162"/>
    </row>
    <row r="210" spans="1:25" s="64" customFormat="1" ht="12.75">
      <c r="A210" s="146" t="s">
        <v>84</v>
      </c>
      <c r="B210" s="61"/>
      <c r="C210" s="65"/>
      <c r="D210" s="62"/>
      <c r="E210" s="62"/>
      <c r="F210" s="62">
        <v>21.5</v>
      </c>
      <c r="G210" s="62"/>
      <c r="H210" s="62">
        <v>21.5</v>
      </c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8"/>
      <c r="U210" s="73"/>
      <c r="V210" s="200"/>
      <c r="W210" s="203"/>
      <c r="X210" s="163"/>
      <c r="Y210" s="163"/>
    </row>
    <row r="211" spans="1:25" s="64" customFormat="1" ht="29.25" customHeight="1">
      <c r="A211" s="138" t="s">
        <v>97</v>
      </c>
      <c r="B211" s="61"/>
      <c r="C211" s="65"/>
      <c r="D211" s="62"/>
      <c r="E211" s="62"/>
      <c r="F211" s="62"/>
      <c r="G211" s="62"/>
      <c r="H211" s="62"/>
      <c r="I211" s="62"/>
      <c r="J211" s="62"/>
      <c r="K211" s="62"/>
      <c r="L211" s="62"/>
      <c r="M211" s="66">
        <f>SUM(M204+M208)</f>
        <v>0</v>
      </c>
      <c r="N211" s="66">
        <f>SUM(N204+N208)</f>
        <v>0</v>
      </c>
      <c r="O211" s="66">
        <v>0</v>
      </c>
      <c r="P211" s="66">
        <f>SUM(P204+P208)</f>
        <v>0</v>
      </c>
      <c r="Q211" s="66">
        <v>0</v>
      </c>
      <c r="R211" s="66">
        <f>SUM(R204+R208)</f>
        <v>0</v>
      </c>
      <c r="S211" s="66">
        <v>0</v>
      </c>
      <c r="T211" s="66">
        <f>SUM(T204+T208)</f>
        <v>0</v>
      </c>
      <c r="U211" s="98"/>
      <c r="V211" s="98"/>
      <c r="W211" s="99"/>
      <c r="X211" s="77"/>
      <c r="Y211" s="77"/>
    </row>
    <row r="212" spans="1:25" s="64" customFormat="1" ht="27" customHeight="1">
      <c r="A212" s="143" t="s">
        <v>189</v>
      </c>
      <c r="B212" s="61"/>
      <c r="C212" s="65"/>
      <c r="D212" s="62"/>
      <c r="E212" s="62"/>
      <c r="F212" s="62"/>
      <c r="G212" s="62"/>
      <c r="H212" s="62"/>
      <c r="I212" s="62"/>
      <c r="J212" s="62"/>
      <c r="K212" s="62"/>
      <c r="L212" s="62"/>
      <c r="M212" s="66">
        <v>0</v>
      </c>
      <c r="N212" s="66">
        <v>0</v>
      </c>
      <c r="O212" s="66">
        <v>0</v>
      </c>
      <c r="P212" s="66">
        <v>0</v>
      </c>
      <c r="Q212" s="66">
        <v>0</v>
      </c>
      <c r="R212" s="115">
        <v>0</v>
      </c>
      <c r="S212" s="66">
        <v>0</v>
      </c>
      <c r="T212" s="66">
        <v>0</v>
      </c>
      <c r="U212" s="66"/>
      <c r="V212" s="66"/>
      <c r="W212" s="124"/>
      <c r="X212" s="63"/>
      <c r="Y212" s="63"/>
    </row>
    <row r="213" spans="1:25" s="64" customFormat="1" ht="21.75" customHeight="1">
      <c r="A213" s="143" t="s">
        <v>104</v>
      </c>
      <c r="B213" s="61"/>
      <c r="C213" s="65"/>
      <c r="D213" s="62"/>
      <c r="E213" s="62"/>
      <c r="F213" s="62"/>
      <c r="G213" s="62"/>
      <c r="H213" s="62"/>
      <c r="I213" s="62"/>
      <c r="J213" s="62"/>
      <c r="K213" s="62"/>
      <c r="L213" s="62"/>
      <c r="M213" s="66">
        <v>0</v>
      </c>
      <c r="N213" s="66">
        <v>0</v>
      </c>
      <c r="O213" s="66">
        <v>0</v>
      </c>
      <c r="P213" s="66">
        <v>0</v>
      </c>
      <c r="Q213" s="66">
        <v>0</v>
      </c>
      <c r="R213" s="115">
        <v>0</v>
      </c>
      <c r="S213" s="66">
        <v>0</v>
      </c>
      <c r="T213" s="66">
        <v>0</v>
      </c>
      <c r="U213" s="66"/>
      <c r="V213" s="66"/>
      <c r="W213" s="124"/>
      <c r="X213" s="63"/>
      <c r="Y213" s="63"/>
    </row>
    <row r="214" spans="1:25" s="64" customFormat="1" ht="21.75" customHeight="1">
      <c r="A214" s="147" t="s">
        <v>63</v>
      </c>
      <c r="B214" s="61"/>
      <c r="C214" s="65"/>
      <c r="D214" s="62"/>
      <c r="E214" s="62"/>
      <c r="F214" s="62"/>
      <c r="G214" s="62"/>
      <c r="H214" s="62"/>
      <c r="I214" s="62"/>
      <c r="J214" s="62"/>
      <c r="K214" s="62"/>
      <c r="L214" s="115"/>
      <c r="M214" s="148">
        <f>SUM(M99+M109+M187+M211+M199+M176)</f>
        <v>117896.16000000002</v>
      </c>
      <c r="N214" s="148">
        <f>SUM(N99+N109+N187+N199+N211+N176)</f>
        <v>91106.71</v>
      </c>
      <c r="O214" s="148">
        <f>SUM(O99+O109+O187+O199+O211+O176)</f>
        <v>51701.67</v>
      </c>
      <c r="P214" s="148">
        <f>SUM(P99+P109+P176+P187+R199+P211)</f>
        <v>47401.21000000001</v>
      </c>
      <c r="Q214" s="148">
        <f>SUM(Q99+Q109+Q176+Q187+Q199+Q211)</f>
        <v>64938.76</v>
      </c>
      <c r="R214" s="148">
        <f>SUM(R99+R109+R176+R187+R199+R211)</f>
        <v>48673.939999999995</v>
      </c>
      <c r="S214" s="148">
        <f>SUM(S99+S109+S176+S187+S199+S211)</f>
        <v>104919.07</v>
      </c>
      <c r="T214" s="148">
        <f>SUM(T99+T109+T176+T187+T199+T211)</f>
        <v>89833.98</v>
      </c>
      <c r="U214" s="148">
        <v>260</v>
      </c>
      <c r="V214" s="66"/>
      <c r="W214" s="124"/>
      <c r="X214" s="63"/>
      <c r="Y214" s="63"/>
    </row>
    <row r="215" spans="1:25" s="89" customFormat="1" ht="25.5">
      <c r="A215" s="149" t="s">
        <v>204</v>
      </c>
      <c r="B215" s="126"/>
      <c r="C215" s="150"/>
      <c r="D215" s="67"/>
      <c r="E215" s="67"/>
      <c r="F215" s="67"/>
      <c r="G215" s="67"/>
      <c r="H215" s="67"/>
      <c r="I215" s="67"/>
      <c r="J215" s="67"/>
      <c r="K215" s="67"/>
      <c r="L215" s="151"/>
      <c r="M215" s="151">
        <f>SUM(M100)</f>
        <v>0</v>
      </c>
      <c r="N215" s="151">
        <v>0</v>
      </c>
      <c r="O215" s="151">
        <f>SUM(O100)</f>
        <v>0</v>
      </c>
      <c r="P215" s="151">
        <f>SUM(P100)</f>
        <v>0</v>
      </c>
      <c r="Q215" s="151">
        <f>SUM(Q100)</f>
        <v>0</v>
      </c>
      <c r="R215" s="151">
        <f>SUM(R100)</f>
        <v>0</v>
      </c>
      <c r="S215" s="151">
        <f>SUM(S100)</f>
        <v>0</v>
      </c>
      <c r="T215" s="151">
        <f>(T100)</f>
        <v>0</v>
      </c>
      <c r="U215" s="151"/>
      <c r="V215" s="84"/>
      <c r="W215" s="152"/>
      <c r="X215" s="127"/>
      <c r="Y215" s="127"/>
    </row>
    <row r="216" spans="1:25" s="89" customFormat="1" ht="19.5" customHeight="1">
      <c r="A216" s="149" t="s">
        <v>207</v>
      </c>
      <c r="B216" s="126"/>
      <c r="C216" s="150"/>
      <c r="D216" s="67"/>
      <c r="E216" s="67"/>
      <c r="F216" s="67"/>
      <c r="G216" s="67"/>
      <c r="H216" s="67"/>
      <c r="I216" s="67"/>
      <c r="J216" s="67"/>
      <c r="K216" s="67"/>
      <c r="L216" s="151"/>
      <c r="M216" s="84">
        <f>SUM(M101+M110+M188+M200+M212+M177)</f>
        <v>117896.16000000002</v>
      </c>
      <c r="N216" s="84">
        <f>(N101+N110+N188+N200+N212+N177)</f>
        <v>91106.71</v>
      </c>
      <c r="O216" s="84">
        <f>(O101+O110+O177+O188+O200+O212)</f>
        <v>50156.77</v>
      </c>
      <c r="P216" s="84">
        <f>(P101+P110+P177+P188+P200+P212)</f>
        <v>45901.21000000001</v>
      </c>
      <c r="Q216" s="84">
        <f>(Q101+Q110+Q177+Q188+Q200+Q212)</f>
        <v>39715.36</v>
      </c>
      <c r="R216" s="84">
        <f>(R101+R110+R177+R188+R200+R212)</f>
        <v>29573.499999999996</v>
      </c>
      <c r="S216" s="84">
        <f>(S101+S110+S177+S188+S200+S212)</f>
        <v>104919.07</v>
      </c>
      <c r="T216" s="84">
        <f>(T101+T110+T177+T188+T200+T212)</f>
        <v>89833.98</v>
      </c>
      <c r="U216" s="84">
        <v>260</v>
      </c>
      <c r="V216" s="84"/>
      <c r="W216" s="152"/>
      <c r="X216" s="127"/>
      <c r="Y216" s="127"/>
    </row>
    <row r="217" spans="1:25" s="89" customFormat="1" ht="19.5" customHeight="1">
      <c r="A217" s="153" t="s">
        <v>109</v>
      </c>
      <c r="B217" s="126"/>
      <c r="C217" s="150"/>
      <c r="D217" s="67"/>
      <c r="E217" s="67"/>
      <c r="F217" s="67"/>
      <c r="G217" s="67"/>
      <c r="H217" s="67"/>
      <c r="I217" s="67"/>
      <c r="J217" s="67"/>
      <c r="K217" s="67"/>
      <c r="L217" s="151"/>
      <c r="M217" s="84">
        <f>+M102+M111+M190+M178+M213</f>
        <v>0</v>
      </c>
      <c r="N217" s="84">
        <f>+N102+N111+N190+N178+N213</f>
        <v>0</v>
      </c>
      <c r="O217" s="84">
        <f>+Q102+Q111+Q190+Q178+Q213</f>
        <v>1641.3</v>
      </c>
      <c r="P217" s="84">
        <f>+P102+P111+P190+P178+P213</f>
        <v>1500</v>
      </c>
      <c r="Q217" s="84">
        <f>+Q102+Q111+Q190+Q178+Q213</f>
        <v>1641.3</v>
      </c>
      <c r="R217" s="84">
        <f>+R102+R111+R190+R178+R213</f>
        <v>1500</v>
      </c>
      <c r="S217" s="84">
        <f>+S102+S111+S190+S178+S213</f>
        <v>0</v>
      </c>
      <c r="T217" s="84">
        <f>+T102+T111+T190+T178+T213</f>
        <v>0</v>
      </c>
      <c r="U217" s="84"/>
      <c r="V217" s="84"/>
      <c r="W217" s="152"/>
      <c r="X217" s="127"/>
      <c r="Y217" s="127"/>
    </row>
    <row r="218" spans="1:25" s="64" customFormat="1" ht="18" customHeight="1">
      <c r="A218" s="149" t="s">
        <v>284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66"/>
      <c r="M218" s="66"/>
      <c r="N218" s="66"/>
      <c r="O218" s="66">
        <f aca="true" t="shared" si="0" ref="O218:T218">(O103+O179+O189+O201)</f>
        <v>0</v>
      </c>
      <c r="P218" s="66">
        <f t="shared" si="0"/>
        <v>0</v>
      </c>
      <c r="Q218" s="66">
        <f t="shared" si="0"/>
        <v>23582.1</v>
      </c>
      <c r="R218" s="66">
        <f t="shared" si="0"/>
        <v>17600.44</v>
      </c>
      <c r="S218" s="66">
        <f t="shared" si="0"/>
        <v>0</v>
      </c>
      <c r="T218" s="66">
        <f t="shared" si="0"/>
        <v>0</v>
      </c>
      <c r="U218" s="66"/>
      <c r="V218" s="97"/>
      <c r="W218" s="97"/>
      <c r="X218" s="97"/>
      <c r="Y218" s="97"/>
    </row>
    <row r="219" spans="1:25" ht="27.75" customHeight="1" hidden="1">
      <c r="A219" s="11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10"/>
      <c r="N219" s="10"/>
      <c r="O219" s="10"/>
      <c r="P219" s="10"/>
      <c r="Q219" s="10"/>
      <c r="R219" s="10"/>
      <c r="S219" s="10"/>
      <c r="T219" s="10"/>
      <c r="U219" s="10"/>
      <c r="V219" s="9"/>
      <c r="W219" s="9"/>
      <c r="X219" s="9"/>
      <c r="Y219" s="9"/>
    </row>
    <row r="220" ht="12.75">
      <c r="A220" s="28"/>
    </row>
    <row r="221" ht="12.75">
      <c r="A221" s="29"/>
    </row>
    <row r="222" spans="1:25" ht="15.75">
      <c r="A222" s="205" t="s">
        <v>34</v>
      </c>
      <c r="B222" s="205"/>
      <c r="C222" s="205"/>
      <c r="W222" s="205" t="s">
        <v>35</v>
      </c>
      <c r="X222" s="206"/>
      <c r="Y222" s="206"/>
    </row>
    <row r="234" ht="12.75">
      <c r="A234" s="2" t="s">
        <v>214</v>
      </c>
    </row>
    <row r="235" ht="12.75">
      <c r="A235" s="2" t="s">
        <v>215</v>
      </c>
    </row>
    <row r="236" ht="12.75">
      <c r="A236" s="2" t="s">
        <v>232</v>
      </c>
    </row>
    <row r="237" ht="16.5">
      <c r="A237" s="56" t="s">
        <v>216</v>
      </c>
    </row>
  </sheetData>
  <sheetProtection/>
  <mergeCells count="167">
    <mergeCell ref="Y25:Y32"/>
    <mergeCell ref="Y166:Y171"/>
    <mergeCell ref="V181:V186"/>
    <mergeCell ref="X181:X186"/>
    <mergeCell ref="Y181:Y186"/>
    <mergeCell ref="U192:U197"/>
    <mergeCell ref="W192:W197"/>
    <mergeCell ref="U95:U98"/>
    <mergeCell ref="W95:W98"/>
    <mergeCell ref="X95:X98"/>
    <mergeCell ref="U203:U206"/>
    <mergeCell ref="X192:X197"/>
    <mergeCell ref="V192:V197"/>
    <mergeCell ref="U25:U32"/>
    <mergeCell ref="V25:V32"/>
    <mergeCell ref="W25:W32"/>
    <mergeCell ref="X25:X32"/>
    <mergeCell ref="V172:V175"/>
    <mergeCell ref="X203:X206"/>
    <mergeCell ref="W203:W206"/>
    <mergeCell ref="U89:U94"/>
    <mergeCell ref="V89:V94"/>
    <mergeCell ref="W124:W129"/>
    <mergeCell ref="X124:X129"/>
    <mergeCell ref="W120:W123"/>
    <mergeCell ref="X89:X94"/>
    <mergeCell ref="U120:U123"/>
    <mergeCell ref="X77:X80"/>
    <mergeCell ref="V160:V165"/>
    <mergeCell ref="W160:W165"/>
    <mergeCell ref="V124:V129"/>
    <mergeCell ref="X120:X123"/>
    <mergeCell ref="V120:V123"/>
    <mergeCell ref="X146:X153"/>
    <mergeCell ref="W65:W68"/>
    <mergeCell ref="Y47:Y52"/>
    <mergeCell ref="V105:V108"/>
    <mergeCell ref="W105:W108"/>
    <mergeCell ref="Y89:Y94"/>
    <mergeCell ref="X47:X52"/>
    <mergeCell ref="V73:V76"/>
    <mergeCell ref="W73:W76"/>
    <mergeCell ref="W69:W72"/>
    <mergeCell ref="V77:V80"/>
    <mergeCell ref="Y37:Y38"/>
    <mergeCell ref="Y33:Y36"/>
    <mergeCell ref="Y7:Y12"/>
    <mergeCell ref="Y13:Y14"/>
    <mergeCell ref="W77:W80"/>
    <mergeCell ref="W59:W64"/>
    <mergeCell ref="X65:X68"/>
    <mergeCell ref="Y65:Y68"/>
    <mergeCell ref="Y15:Y18"/>
    <mergeCell ref="Y19:Y20"/>
    <mergeCell ref="Y21:Y24"/>
    <mergeCell ref="M1:N2"/>
    <mergeCell ref="O1:P2"/>
    <mergeCell ref="V1:V4"/>
    <mergeCell ref="X21:X24"/>
    <mergeCell ref="X19:X20"/>
    <mergeCell ref="X7:X12"/>
    <mergeCell ref="W33:W36"/>
    <mergeCell ref="X33:X36"/>
    <mergeCell ref="X37:X38"/>
    <mergeCell ref="U114:U119"/>
    <mergeCell ref="W114:W119"/>
    <mergeCell ref="W47:W52"/>
    <mergeCell ref="W39:W40"/>
    <mergeCell ref="X39:X40"/>
    <mergeCell ref="W89:W94"/>
    <mergeCell ref="V81:V88"/>
    <mergeCell ref="D1:E2"/>
    <mergeCell ref="F2:G2"/>
    <mergeCell ref="X1:X4"/>
    <mergeCell ref="Q2:R2"/>
    <mergeCell ref="Q1:R1"/>
    <mergeCell ref="D4:K4"/>
    <mergeCell ref="S1:T2"/>
    <mergeCell ref="M4:T4"/>
    <mergeCell ref="U1:U4"/>
    <mergeCell ref="W1:W4"/>
    <mergeCell ref="H2:I2"/>
    <mergeCell ref="A222:C222"/>
    <mergeCell ref="W222:Y222"/>
    <mergeCell ref="A1:A4"/>
    <mergeCell ref="B1:B4"/>
    <mergeCell ref="C1:C4"/>
    <mergeCell ref="J1:K2"/>
    <mergeCell ref="Y39:Y40"/>
    <mergeCell ref="U81:U88"/>
    <mergeCell ref="W81:W88"/>
    <mergeCell ref="F1:I1"/>
    <mergeCell ref="Y1:Y4"/>
    <mergeCell ref="X59:X64"/>
    <mergeCell ref="V33:V36"/>
    <mergeCell ref="V7:V12"/>
    <mergeCell ref="W7:W12"/>
    <mergeCell ref="V37:V38"/>
    <mergeCell ref="V47:V52"/>
    <mergeCell ref="V39:V40"/>
    <mergeCell ref="W37:W38"/>
    <mergeCell ref="V59:V64"/>
    <mergeCell ref="Y73:Y76"/>
    <mergeCell ref="X69:X72"/>
    <mergeCell ref="V207:V210"/>
    <mergeCell ref="W207:W210"/>
    <mergeCell ref="V203:V206"/>
    <mergeCell ref="V65:V68"/>
    <mergeCell ref="V69:V72"/>
    <mergeCell ref="V114:V119"/>
    <mergeCell ref="W146:W153"/>
    <mergeCell ref="X172:X175"/>
    <mergeCell ref="U138:U145"/>
    <mergeCell ref="V138:V145"/>
    <mergeCell ref="W138:W145"/>
    <mergeCell ref="U146:U153"/>
    <mergeCell ref="V146:V153"/>
    <mergeCell ref="W172:W175"/>
    <mergeCell ref="U160:U165"/>
    <mergeCell ref="U172:U175"/>
    <mergeCell ref="U166:U171"/>
    <mergeCell ref="X207:X210"/>
    <mergeCell ref="Y207:Y210"/>
    <mergeCell ref="Y203:Y206"/>
    <mergeCell ref="Y192:Y197"/>
    <mergeCell ref="Y120:Y123"/>
    <mergeCell ref="Y124:Y129"/>
    <mergeCell ref="X138:X145"/>
    <mergeCell ref="Y138:Y145"/>
    <mergeCell ref="Y146:Y153"/>
    <mergeCell ref="Y172:Y175"/>
    <mergeCell ref="Y105:Y108"/>
    <mergeCell ref="Y59:Y64"/>
    <mergeCell ref="Y69:Y72"/>
    <mergeCell ref="Y100:Y102"/>
    <mergeCell ref="Y95:Y98"/>
    <mergeCell ref="X81:X88"/>
    <mergeCell ref="Y81:Y88"/>
    <mergeCell ref="Y77:Y80"/>
    <mergeCell ref="X73:X76"/>
    <mergeCell ref="X105:X108"/>
    <mergeCell ref="U41:U46"/>
    <mergeCell ref="V41:V46"/>
    <mergeCell ref="W41:W46"/>
    <mergeCell ref="X41:X46"/>
    <mergeCell ref="Y41:Y46"/>
    <mergeCell ref="V53:V58"/>
    <mergeCell ref="W53:W58"/>
    <mergeCell ref="X53:X58"/>
    <mergeCell ref="Y53:Y58"/>
    <mergeCell ref="Y154:Y159"/>
    <mergeCell ref="X160:X165"/>
    <mergeCell ref="Y160:Y165"/>
    <mergeCell ref="Y114:Y119"/>
    <mergeCell ref="U130:U137"/>
    <mergeCell ref="V130:V137"/>
    <mergeCell ref="W130:W137"/>
    <mergeCell ref="X130:X137"/>
    <mergeCell ref="Y130:Y137"/>
    <mergeCell ref="X114:X119"/>
    <mergeCell ref="V166:V171"/>
    <mergeCell ref="W166:W171"/>
    <mergeCell ref="X166:X171"/>
    <mergeCell ref="U154:U159"/>
    <mergeCell ref="V154:V159"/>
    <mergeCell ref="W154:W159"/>
    <mergeCell ref="X154:X159"/>
  </mergeCells>
  <hyperlinks>
    <hyperlink ref="A237" r:id="rId1" display="mkpuks@udmnet.ru"/>
  </hyperlinks>
  <printOptions/>
  <pageMargins left="0.3937007874015748" right="0.3937007874015748" top="0.3937007874015748" bottom="0.3937007874015748" header="0.5118110236220472" footer="0.5118110236220472"/>
  <pageSetup fitToHeight="10" fitToWidth="2" horizontalDpi="600" verticalDpi="600" orientation="landscape" pageOrder="overThenDown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2015-01-26T03:49:09Z</cp:lastPrinted>
  <dcterms:created xsi:type="dcterms:W3CDTF">2007-01-23T03:44:35Z</dcterms:created>
  <dcterms:modified xsi:type="dcterms:W3CDTF">2015-08-04T11:19:47Z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